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Ethan\OneDrive\Bureau\Projet Diffusion\"/>
    </mc:Choice>
  </mc:AlternateContent>
  <xr:revisionPtr revIDLastSave="0" documentId="8_{C51BBD95-FB13-4B47-BDB7-B0EDBFC1C109}" xr6:coauthVersionLast="47" xr6:coauthVersionMax="47" xr10:uidLastSave="{00000000-0000-0000-0000-000000000000}"/>
  <bookViews>
    <workbookView xWindow="-110" yWindow="-110" windowWidth="19420" windowHeight="11020" xr2:uid="{7F3E47FC-398D-4186-8484-927202B0C063}"/>
  </bookViews>
  <sheets>
    <sheet name="Feuil1" sheetId="1" r:id="rId1"/>
    <sheet name="Sheet1" sheetId="2" r:id="rId2"/>
    <sheet name="Sheet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E43" i="2"/>
  <c r="E44" i="2"/>
  <c r="E40" i="2"/>
  <c r="E41" i="2"/>
  <c r="E35" i="2"/>
  <c r="E36" i="2"/>
  <c r="E37" i="2"/>
  <c r="E38" i="2"/>
  <c r="E39" i="2"/>
  <c r="E27" i="2"/>
  <c r="E28" i="2"/>
  <c r="E29" i="2"/>
  <c r="E30" i="2"/>
  <c r="E31" i="2"/>
  <c r="E32" i="2"/>
  <c r="E33" i="2"/>
  <c r="E34" i="2"/>
  <c r="E26" i="2"/>
  <c r="F4" i="2"/>
  <c r="D4" i="2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6" i="3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6" i="2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M30" i="1"/>
  <c r="N30" i="1"/>
  <c r="O30" i="1"/>
  <c r="P30" i="1"/>
  <c r="Q30" i="1"/>
  <c r="R30" i="1"/>
  <c r="S30" i="1"/>
  <c r="M29" i="1"/>
  <c r="N29" i="1"/>
  <c r="O29" i="1"/>
  <c r="P29" i="1"/>
  <c r="Q29" i="1"/>
  <c r="R29" i="1"/>
  <c r="S29" i="1"/>
  <c r="M28" i="1"/>
  <c r="N28" i="1"/>
  <c r="O28" i="1"/>
  <c r="P28" i="1"/>
  <c r="Q28" i="1"/>
  <c r="R28" i="1"/>
  <c r="S28" i="1"/>
  <c r="B18" i="1"/>
  <c r="B19" i="1"/>
  <c r="B20" i="1"/>
  <c r="B21" i="1"/>
  <c r="B22" i="1"/>
  <c r="B23" i="1"/>
  <c r="B24" i="1"/>
  <c r="B25" i="1"/>
  <c r="B26" i="1"/>
  <c r="B9" i="1"/>
  <c r="B10" i="1"/>
  <c r="B11" i="1"/>
  <c r="B12" i="1"/>
  <c r="B13" i="1"/>
  <c r="B14" i="1"/>
  <c r="B15" i="1"/>
  <c r="B16" i="1"/>
  <c r="B17" i="1"/>
  <c r="B8" i="1"/>
  <c r="L29" i="1" l="1"/>
  <c r="L28" i="1"/>
  <c r="K29" i="1"/>
  <c r="K28" i="1"/>
  <c r="I29" i="1"/>
  <c r="J29" i="1"/>
  <c r="I28" i="1"/>
  <c r="J28" i="1"/>
  <c r="H29" i="1"/>
  <c r="H28" i="1"/>
  <c r="G29" i="1"/>
  <c r="G28" i="1"/>
  <c r="E28" i="1"/>
  <c r="D29" i="1"/>
  <c r="E29" i="1"/>
  <c r="F29" i="1"/>
  <c r="C29" i="1"/>
  <c r="D28" i="1"/>
  <c r="F28" i="1"/>
  <c r="C28" i="1"/>
  <c r="K30" i="1" l="1"/>
  <c r="L30" i="1"/>
  <c r="I30" i="1"/>
  <c r="J30" i="1"/>
  <c r="C30" i="1"/>
  <c r="E30" i="1"/>
  <c r="G30" i="1"/>
  <c r="H30" i="1"/>
  <c r="D30" i="1"/>
  <c r="F30" i="1"/>
</calcChain>
</file>

<file path=xl/sharedStrings.xml><?xml version="1.0" encoding="utf-8"?>
<sst xmlns="http://schemas.openxmlformats.org/spreadsheetml/2006/main" count="58" uniqueCount="40">
  <si>
    <t>tension moyenne</t>
  </si>
  <si>
    <t>delta V</t>
  </si>
  <si>
    <t>delta V/Vmoy</t>
  </si>
  <si>
    <t>Densité</t>
  </si>
  <si>
    <t>Angle polariseur (°)</t>
  </si>
  <si>
    <t>Chopper (Hz)</t>
  </si>
  <si>
    <t>Tension écrémé (mv)</t>
  </si>
  <si>
    <t>Tension demi-écrémé (mV)</t>
  </si>
  <si>
    <t>Tension entier (mV)</t>
  </si>
  <si>
    <t xml:space="preserve"> Dilution 2| entier | Tension (mV)</t>
  </si>
  <si>
    <t>Graduation sur l'oscilloscope (mV)</t>
  </si>
  <si>
    <t>0,4</t>
  </si>
  <si>
    <t>Tension écrémé (mV)</t>
  </si>
  <si>
    <t>Angle demi-onde (°)</t>
  </si>
  <si>
    <t>Angle polarisation par rapport à la verticale (°)</t>
  </si>
  <si>
    <t>mesures ni cohérentes ni reproductibles</t>
  </si>
  <si>
    <t xml:space="preserve"> Dilution 2| entier | Tension (V) | Gain 40dB</t>
  </si>
  <si>
    <t>Gain (dB)</t>
  </si>
  <si>
    <t>Écrémé 100% (V)</t>
  </si>
  <si>
    <t>Entier | facteur 50 | (V)</t>
  </si>
  <si>
    <t>Entier | facteur 100 | (V)</t>
  </si>
  <si>
    <t>Entier 100% | (V)</t>
  </si>
  <si>
    <t xml:space="preserve">Entier | facteur 10 | 60dB | (V) </t>
  </si>
  <si>
    <t xml:space="preserve">Entier | facteur 1000 | 70dB | (V) </t>
  </si>
  <si>
    <t>Entier | facteur 500 |70dB | (V)</t>
  </si>
  <si>
    <t>Entier | facteur 2500 |70dB |  (V)</t>
  </si>
  <si>
    <t>Entier | facteur 5000 | 70dB | (V)</t>
  </si>
  <si>
    <t>Eau du robinet| Lentille f=15mm | 70dB | (V)</t>
  </si>
  <si>
    <t>Cuve vide | 70dB | (V)</t>
  </si>
  <si>
    <t>Angle de l'analyseur</t>
  </si>
  <si>
    <t>Entier 100% (V)</t>
  </si>
  <si>
    <t>Entier facteur 500 (V)</t>
  </si>
  <si>
    <t>Ecreme avg</t>
  </si>
  <si>
    <t>Entier f500 avg</t>
  </si>
  <si>
    <t>calibre</t>
  </si>
  <si>
    <t>500mV/div</t>
  </si>
  <si>
    <t>50mV/div</t>
  </si>
  <si>
    <t>200mV/div</t>
  </si>
  <si>
    <t>100mV/div</t>
  </si>
  <si>
    <t>20mV/div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</si>
</sst>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6" xfId="0" applyFill="1" applyBorder="1"/>
    <xf numFmtId="0" fontId="0" fillId="0" borderId="1" xfId="0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16" xfId="0" applyFill="1" applyBorder="1"/>
    <xf numFmtId="0" fontId="0" fillId="2" borderId="17" xfId="0" applyFill="1" applyBorder="1"/>
    <xf numFmtId="0" fontId="0" fillId="0" borderId="18" xfId="0" applyBorder="1"/>
    <xf numFmtId="0" fontId="0" fillId="0" borderId="20" xfId="0" applyBorder="1"/>
    <xf numFmtId="0" fontId="0" fillId="2" borderId="21" xfId="0" applyFill="1" applyBorder="1"/>
    <xf numFmtId="0" fontId="0" fillId="2" borderId="8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7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3" borderId="28" xfId="0" applyFill="1" applyBorder="1"/>
    <xf numFmtId="0" fontId="0" fillId="3" borderId="0" xfId="0" applyFill="1"/>
    <xf numFmtId="0" fontId="0" fillId="3" borderId="6" xfId="0" applyFill="1" applyBorder="1"/>
    <xf numFmtId="0" fontId="0" fillId="3" borderId="16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17" xfId="0" applyFill="1" applyBorder="1"/>
    <xf numFmtId="0" fontId="0" fillId="3" borderId="20" xfId="0" applyFill="1" applyBorder="1"/>
    <xf numFmtId="0" fontId="0" fillId="2" borderId="29" xfId="0" applyFill="1" applyBorder="1"/>
    <xf numFmtId="0" fontId="0" fillId="0" borderId="30" xfId="0" applyBorder="1"/>
    <xf numFmtId="0" fontId="0" fillId="2" borderId="30" xfId="0" applyFill="1" applyBorder="1"/>
    <xf numFmtId="0" fontId="0" fillId="2" borderId="31" xfId="0" applyFill="1" applyBorder="1"/>
    <xf numFmtId="0" fontId="0" fillId="0" borderId="26" xfId="0" applyBorder="1"/>
    <xf numFmtId="0" fontId="0" fillId="3" borderId="9" xfId="0" applyFill="1" applyBorder="1"/>
    <xf numFmtId="0" fontId="0" fillId="3" borderId="32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19" xfId="0" applyFill="1" applyBorder="1"/>
    <xf numFmtId="0" fontId="0" fillId="2" borderId="0" xfId="0" applyFill="1"/>
    <xf numFmtId="0" fontId="0" fillId="2" borderId="33" xfId="0" applyFill="1" applyBorder="1"/>
    <xf numFmtId="0" fontId="0" fillId="0" borderId="34" xfId="0" applyBorder="1"/>
    <xf numFmtId="0" fontId="0" fillId="0" borderId="9" xfId="0" applyBorder="1"/>
    <xf numFmtId="0" fontId="0" fillId="0" borderId="33" xfId="0" applyBorder="1"/>
    <xf numFmtId="0" fontId="0" fillId="0" borderId="35" xfId="0" applyBorder="1"/>
    <xf numFmtId="0" fontId="0" fillId="2" borderId="36" xfId="0" applyFill="1" applyBorder="1"/>
    <xf numFmtId="0" fontId="0" fillId="0" borderId="37" xfId="0" applyBorder="1"/>
    <xf numFmtId="0" fontId="0" fillId="2" borderId="37" xfId="0" applyFill="1" applyBorder="1"/>
    <xf numFmtId="0" fontId="0" fillId="2" borderId="38" xfId="0" applyFill="1" applyBorder="1"/>
    <xf numFmtId="0" fontId="0" fillId="0" borderId="10" xfId="0" applyBorder="1"/>
    <xf numFmtId="0" fontId="1" fillId="0" borderId="2" xfId="0" applyFont="1" applyBorder="1"/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Lait entier</a:t>
            </a:r>
            <a:r>
              <a:rPr lang="en-GB" baseline="0"/>
              <a:t> : t</a:t>
            </a:r>
            <a:r>
              <a:rPr lang="en-GB"/>
              <a:t>ension en</a:t>
            </a:r>
            <a:r>
              <a:rPr lang="en-GB" baseline="0"/>
              <a:t> fonction de l'angle de polarisation par rapport à la verticale 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Lait Entier 100%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Feuil1!$D$8:$D$26</c:f>
              <c:numCache>
                <c:formatCode>General</c:formatCode>
                <c:ptCount val="19"/>
                <c:pt idx="0">
                  <c:v>35.200000000000003</c:v>
                </c:pt>
                <c:pt idx="1">
                  <c:v>37.200000000000003</c:v>
                </c:pt>
                <c:pt idx="2">
                  <c:v>38.799999999999997</c:v>
                </c:pt>
                <c:pt idx="3">
                  <c:v>40.4</c:v>
                </c:pt>
                <c:pt idx="4">
                  <c:v>41.2</c:v>
                </c:pt>
                <c:pt idx="5">
                  <c:v>41.6</c:v>
                </c:pt>
                <c:pt idx="6">
                  <c:v>41.2</c:v>
                </c:pt>
                <c:pt idx="7">
                  <c:v>40.4</c:v>
                </c:pt>
                <c:pt idx="8">
                  <c:v>39.6</c:v>
                </c:pt>
                <c:pt idx="9">
                  <c:v>38</c:v>
                </c:pt>
                <c:pt idx="10">
                  <c:v>36.799999999999997</c:v>
                </c:pt>
                <c:pt idx="11">
                  <c:v>35.6</c:v>
                </c:pt>
                <c:pt idx="12">
                  <c:v>35.6</c:v>
                </c:pt>
                <c:pt idx="13">
                  <c:v>36.4</c:v>
                </c:pt>
                <c:pt idx="14">
                  <c:v>38</c:v>
                </c:pt>
                <c:pt idx="15">
                  <c:v>40</c:v>
                </c:pt>
                <c:pt idx="16">
                  <c:v>40.799999999999997</c:v>
                </c:pt>
                <c:pt idx="17">
                  <c:v>41.6</c:v>
                </c:pt>
                <c:pt idx="18">
                  <c:v>40.799999999999997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41-F94D-BA2F-0B72470BB871}"/>
            </c:ext>
          </c:extLst>
        </c:ser>
        <c:ser>
          <c:idx val="1"/>
          <c:order val="1"/>
          <c:tx>
            <c:v>Lait Entier 50% - 1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Feuil1!$L$8:$L$26</c:f>
              <c:numCache>
                <c:formatCode>General</c:formatCode>
                <c:ptCount val="19"/>
                <c:pt idx="0">
                  <c:v>103</c:v>
                </c:pt>
                <c:pt idx="1">
                  <c:v>105</c:v>
                </c:pt>
                <c:pt idx="2">
                  <c:v>111</c:v>
                </c:pt>
                <c:pt idx="3">
                  <c:v>115.2</c:v>
                </c:pt>
                <c:pt idx="4">
                  <c:v>117</c:v>
                </c:pt>
                <c:pt idx="5">
                  <c:v>114</c:v>
                </c:pt>
                <c:pt idx="6">
                  <c:v>108</c:v>
                </c:pt>
                <c:pt idx="7">
                  <c:v>100</c:v>
                </c:pt>
                <c:pt idx="8">
                  <c:v>92.8</c:v>
                </c:pt>
                <c:pt idx="9">
                  <c:v>99.6</c:v>
                </c:pt>
                <c:pt idx="10">
                  <c:v>95.2</c:v>
                </c:pt>
                <c:pt idx="11">
                  <c:v>110</c:v>
                </c:pt>
                <c:pt idx="12">
                  <c:v>118</c:v>
                </c:pt>
                <c:pt idx="13">
                  <c:v>120</c:v>
                </c:pt>
                <c:pt idx="14">
                  <c:v>116</c:v>
                </c:pt>
                <c:pt idx="15">
                  <c:v>117</c:v>
                </c:pt>
                <c:pt idx="16">
                  <c:v>112</c:v>
                </c:pt>
                <c:pt idx="17">
                  <c:v>108</c:v>
                </c:pt>
                <c:pt idx="18">
                  <c:v>104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41-F94D-BA2F-0B72470BB871}"/>
            </c:ext>
          </c:extLst>
        </c:ser>
        <c:ser>
          <c:idx val="2"/>
          <c:order val="2"/>
          <c:tx>
            <c:v>Lait Entier 50% - 2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Feuil1!$M$8:$M$26</c:f>
              <c:numCache>
                <c:formatCode>General</c:formatCode>
                <c:ptCount val="19"/>
                <c:pt idx="0">
                  <c:v>63.6</c:v>
                </c:pt>
                <c:pt idx="1">
                  <c:v>62.8</c:v>
                </c:pt>
                <c:pt idx="2">
                  <c:v>64</c:v>
                </c:pt>
                <c:pt idx="3">
                  <c:v>68</c:v>
                </c:pt>
                <c:pt idx="4">
                  <c:v>70</c:v>
                </c:pt>
                <c:pt idx="5">
                  <c:v>72.400000000000006</c:v>
                </c:pt>
                <c:pt idx="6">
                  <c:v>72</c:v>
                </c:pt>
                <c:pt idx="7">
                  <c:v>69.599999999999994</c:v>
                </c:pt>
                <c:pt idx="8">
                  <c:v>64</c:v>
                </c:pt>
                <c:pt idx="9">
                  <c:v>64.8</c:v>
                </c:pt>
                <c:pt idx="10">
                  <c:v>64</c:v>
                </c:pt>
                <c:pt idx="11">
                  <c:v>67.599999999999994</c:v>
                </c:pt>
                <c:pt idx="12">
                  <c:v>72.8</c:v>
                </c:pt>
                <c:pt idx="13">
                  <c:v>75.2</c:v>
                </c:pt>
                <c:pt idx="14">
                  <c:v>75.2</c:v>
                </c:pt>
                <c:pt idx="15">
                  <c:v>72.8</c:v>
                </c:pt>
                <c:pt idx="16">
                  <c:v>70.400000000000006</c:v>
                </c:pt>
                <c:pt idx="17">
                  <c:v>67.2</c:v>
                </c:pt>
                <c:pt idx="18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41-F94D-BA2F-0B72470BB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25102592"/>
        <c:axId val="1552605712"/>
      </c:scatterChart>
      <c:valAx>
        <c:axId val="1525102592"/>
        <c:scaling>
          <c:orientation val="minMax"/>
          <c:max val="46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2605712"/>
        <c:crosses val="autoZero"/>
        <c:crossBetween val="midCat"/>
        <c:majorUnit val="20"/>
      </c:valAx>
      <c:valAx>
        <c:axId val="1552605712"/>
        <c:scaling>
          <c:orientation val="minMax"/>
          <c:max val="125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102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Mesures</a:t>
            </a:r>
            <a:r>
              <a:rPr lang="en-GB" baseline="0"/>
              <a:t> du 03/04/2025 : Tension en fonction de l'angle de polarization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Feuil1!$N$8:$N$26</c:f>
              <c:numCache>
                <c:formatCode>General</c:formatCode>
                <c:ptCount val="19"/>
                <c:pt idx="0">
                  <c:v>3.54</c:v>
                </c:pt>
                <c:pt idx="1">
                  <c:v>3.62</c:v>
                </c:pt>
                <c:pt idx="2">
                  <c:v>3.64</c:v>
                </c:pt>
                <c:pt idx="3">
                  <c:v>3.66</c:v>
                </c:pt>
                <c:pt idx="4">
                  <c:v>3.64</c:v>
                </c:pt>
                <c:pt idx="5">
                  <c:v>3.62</c:v>
                </c:pt>
                <c:pt idx="6">
                  <c:v>3.52</c:v>
                </c:pt>
                <c:pt idx="7">
                  <c:v>3.44</c:v>
                </c:pt>
                <c:pt idx="8">
                  <c:v>3.36</c:v>
                </c:pt>
                <c:pt idx="9">
                  <c:v>3.3</c:v>
                </c:pt>
                <c:pt idx="10">
                  <c:v>3.23</c:v>
                </c:pt>
                <c:pt idx="11">
                  <c:v>3.32</c:v>
                </c:pt>
                <c:pt idx="12">
                  <c:v>3.42</c:v>
                </c:pt>
                <c:pt idx="13">
                  <c:v>3.6</c:v>
                </c:pt>
                <c:pt idx="14">
                  <c:v>3.52</c:v>
                </c:pt>
                <c:pt idx="15">
                  <c:v>3.6</c:v>
                </c:pt>
                <c:pt idx="16">
                  <c:v>3.62</c:v>
                </c:pt>
                <c:pt idx="17">
                  <c:v>3.68</c:v>
                </c:pt>
                <c:pt idx="18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F5-3F4D-967A-BA0CD85D1158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Feuil1!$O$8:$O$26</c:f>
              <c:numCache>
                <c:formatCode>General</c:formatCode>
                <c:ptCount val="19"/>
                <c:pt idx="0">
                  <c:v>3.53</c:v>
                </c:pt>
                <c:pt idx="1">
                  <c:v>3.43</c:v>
                </c:pt>
                <c:pt idx="2">
                  <c:v>3.4</c:v>
                </c:pt>
                <c:pt idx="3">
                  <c:v>3.34</c:v>
                </c:pt>
                <c:pt idx="4">
                  <c:v>3.3</c:v>
                </c:pt>
                <c:pt idx="5">
                  <c:v>3.32</c:v>
                </c:pt>
                <c:pt idx="6">
                  <c:v>3.36</c:v>
                </c:pt>
                <c:pt idx="7">
                  <c:v>3.41</c:v>
                </c:pt>
                <c:pt idx="8">
                  <c:v>3.52</c:v>
                </c:pt>
                <c:pt idx="9">
                  <c:v>3.7</c:v>
                </c:pt>
                <c:pt idx="10">
                  <c:v>3.83</c:v>
                </c:pt>
                <c:pt idx="11">
                  <c:v>3.87</c:v>
                </c:pt>
                <c:pt idx="12">
                  <c:v>3.82</c:v>
                </c:pt>
                <c:pt idx="13">
                  <c:v>3.59</c:v>
                </c:pt>
                <c:pt idx="14">
                  <c:v>3.46</c:v>
                </c:pt>
                <c:pt idx="15">
                  <c:v>3.4</c:v>
                </c:pt>
                <c:pt idx="16">
                  <c:v>3.35</c:v>
                </c:pt>
                <c:pt idx="17">
                  <c:v>3.32</c:v>
                </c:pt>
                <c:pt idx="18">
                  <c:v>3.33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F5-3F4D-967A-BA0CD85D1158}"/>
            </c:ext>
          </c:extLst>
        </c:ser>
        <c:ser>
          <c:idx val="2"/>
          <c:order val="2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Feuil1!$P$8:$P$26</c:f>
              <c:numCache>
                <c:formatCode>General</c:formatCode>
                <c:ptCount val="19"/>
                <c:pt idx="0">
                  <c:v>3.48</c:v>
                </c:pt>
                <c:pt idx="1">
                  <c:v>3.43</c:v>
                </c:pt>
                <c:pt idx="2">
                  <c:v>3.41</c:v>
                </c:pt>
                <c:pt idx="3">
                  <c:v>3.37</c:v>
                </c:pt>
                <c:pt idx="4">
                  <c:v>3.33</c:v>
                </c:pt>
                <c:pt idx="5">
                  <c:v>3.35</c:v>
                </c:pt>
                <c:pt idx="6">
                  <c:v>3.41</c:v>
                </c:pt>
                <c:pt idx="7">
                  <c:v>3.48</c:v>
                </c:pt>
                <c:pt idx="8">
                  <c:v>3.72</c:v>
                </c:pt>
                <c:pt idx="9">
                  <c:v>3.92</c:v>
                </c:pt>
                <c:pt idx="10">
                  <c:v>3.86</c:v>
                </c:pt>
                <c:pt idx="11">
                  <c:v>3.9</c:v>
                </c:pt>
                <c:pt idx="12">
                  <c:v>4.0199999999999996</c:v>
                </c:pt>
                <c:pt idx="13">
                  <c:v>3.68</c:v>
                </c:pt>
                <c:pt idx="14">
                  <c:v>3.57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F5-3F4D-967A-BA0CD85D1158}"/>
            </c:ext>
          </c:extLst>
        </c:ser>
        <c:ser>
          <c:idx val="3"/>
          <c:order val="3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Feuil1!$Q$8:$Q$26</c:f>
              <c:numCache>
                <c:formatCode>General</c:formatCode>
                <c:ptCount val="19"/>
                <c:pt idx="0">
                  <c:v>3.53</c:v>
                </c:pt>
                <c:pt idx="1">
                  <c:v>3.48</c:v>
                </c:pt>
                <c:pt idx="2">
                  <c:v>3.46</c:v>
                </c:pt>
                <c:pt idx="3">
                  <c:v>3.4</c:v>
                </c:pt>
                <c:pt idx="4">
                  <c:v>3.38</c:v>
                </c:pt>
                <c:pt idx="5">
                  <c:v>3.34</c:v>
                </c:pt>
                <c:pt idx="6">
                  <c:v>3.34</c:v>
                </c:pt>
                <c:pt idx="7">
                  <c:v>3.34</c:v>
                </c:pt>
                <c:pt idx="8">
                  <c:v>3.36</c:v>
                </c:pt>
                <c:pt idx="9">
                  <c:v>3.38</c:v>
                </c:pt>
                <c:pt idx="10">
                  <c:v>3.46</c:v>
                </c:pt>
                <c:pt idx="11">
                  <c:v>3.54</c:v>
                </c:pt>
                <c:pt idx="12">
                  <c:v>3.52</c:v>
                </c:pt>
                <c:pt idx="13">
                  <c:v>3.36</c:v>
                </c:pt>
                <c:pt idx="14">
                  <c:v>3.34</c:v>
                </c:pt>
                <c:pt idx="15">
                  <c:v>3.29</c:v>
                </c:pt>
                <c:pt idx="16">
                  <c:v>3.27</c:v>
                </c:pt>
                <c:pt idx="17">
                  <c:v>3.25</c:v>
                </c:pt>
                <c:pt idx="18">
                  <c:v>3.27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CF5-3F4D-967A-BA0CD85D1158}"/>
            </c:ext>
          </c:extLst>
        </c:ser>
        <c:ser>
          <c:idx val="4"/>
          <c:order val="4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Feuil1!$R$8:$R$26</c:f>
              <c:numCache>
                <c:formatCode>General</c:formatCode>
                <c:ptCount val="19"/>
                <c:pt idx="0">
                  <c:v>3.73</c:v>
                </c:pt>
                <c:pt idx="1">
                  <c:v>3.71</c:v>
                </c:pt>
                <c:pt idx="2">
                  <c:v>3.7</c:v>
                </c:pt>
                <c:pt idx="3">
                  <c:v>3.66</c:v>
                </c:pt>
                <c:pt idx="4">
                  <c:v>3.61</c:v>
                </c:pt>
                <c:pt idx="5">
                  <c:v>3.58</c:v>
                </c:pt>
                <c:pt idx="6">
                  <c:v>3.53</c:v>
                </c:pt>
                <c:pt idx="7">
                  <c:v>3.49</c:v>
                </c:pt>
                <c:pt idx="8">
                  <c:v>3.5</c:v>
                </c:pt>
                <c:pt idx="9">
                  <c:v>3.55</c:v>
                </c:pt>
                <c:pt idx="10">
                  <c:v>3.5</c:v>
                </c:pt>
                <c:pt idx="11">
                  <c:v>3.53</c:v>
                </c:pt>
                <c:pt idx="12">
                  <c:v>3.52</c:v>
                </c:pt>
                <c:pt idx="13">
                  <c:v>3.46</c:v>
                </c:pt>
                <c:pt idx="14">
                  <c:v>3.58</c:v>
                </c:pt>
                <c:pt idx="15">
                  <c:v>3.58</c:v>
                </c:pt>
                <c:pt idx="16">
                  <c:v>3.6</c:v>
                </c:pt>
                <c:pt idx="17">
                  <c:v>3.64</c:v>
                </c:pt>
                <c:pt idx="18">
                  <c:v>3.72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CF5-3F4D-967A-BA0CD85D1158}"/>
            </c:ext>
          </c:extLst>
        </c:ser>
        <c:ser>
          <c:idx val="5"/>
          <c:order val="5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Feuil1!$S$8:$S$26</c:f>
              <c:numCache>
                <c:formatCode>General</c:formatCode>
                <c:ptCount val="19"/>
                <c:pt idx="0">
                  <c:v>4.24</c:v>
                </c:pt>
                <c:pt idx="1">
                  <c:v>4.16</c:v>
                </c:pt>
                <c:pt idx="2">
                  <c:v>4.08</c:v>
                </c:pt>
                <c:pt idx="3">
                  <c:v>4.04</c:v>
                </c:pt>
                <c:pt idx="4">
                  <c:v>3.94</c:v>
                </c:pt>
                <c:pt idx="5">
                  <c:v>3.92</c:v>
                </c:pt>
                <c:pt idx="6">
                  <c:v>3.8</c:v>
                </c:pt>
                <c:pt idx="7">
                  <c:v>3.76</c:v>
                </c:pt>
                <c:pt idx="8">
                  <c:v>3.72</c:v>
                </c:pt>
                <c:pt idx="9">
                  <c:v>3.72</c:v>
                </c:pt>
                <c:pt idx="10">
                  <c:v>3.8</c:v>
                </c:pt>
                <c:pt idx="11">
                  <c:v>3.84</c:v>
                </c:pt>
                <c:pt idx="12">
                  <c:v>3.84</c:v>
                </c:pt>
                <c:pt idx="13">
                  <c:v>3.84</c:v>
                </c:pt>
                <c:pt idx="14">
                  <c:v>3.98</c:v>
                </c:pt>
                <c:pt idx="15">
                  <c:v>3.98</c:v>
                </c:pt>
                <c:pt idx="16">
                  <c:v>3.94</c:v>
                </c:pt>
                <c:pt idx="17">
                  <c:v>3.9</c:v>
                </c:pt>
                <c:pt idx="18">
                  <c:v>3.94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CF5-3F4D-967A-BA0CD85D1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0276368"/>
        <c:axId val="1515499936"/>
      </c:scatterChart>
      <c:valAx>
        <c:axId val="1540276368"/>
        <c:scaling>
          <c:orientation val="minMax"/>
          <c:max val="46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499936"/>
        <c:crosses val="autoZero"/>
        <c:crossBetween val="midCat"/>
        <c:majorUnit val="20"/>
      </c:valAx>
      <c:valAx>
        <c:axId val="1515499936"/>
        <c:scaling>
          <c:orientation val="minMax"/>
          <c:max val="4.3"/>
          <c:min val="3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Tension (V)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0276368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Lait Écrémé : tension en fonction de l'angle de polarisation par rapport à la verticale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Lait Écrémé 100% - 1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Feuil1!$C$8:$C$26</c:f>
              <c:numCache>
                <c:formatCode>General</c:formatCode>
                <c:ptCount val="19"/>
                <c:pt idx="0">
                  <c:v>36.4</c:v>
                </c:pt>
                <c:pt idx="1">
                  <c:v>38.799999999999997</c:v>
                </c:pt>
                <c:pt idx="2">
                  <c:v>40.799999999999997</c:v>
                </c:pt>
                <c:pt idx="3">
                  <c:v>40.799999999999997</c:v>
                </c:pt>
                <c:pt idx="4">
                  <c:v>38.799999999999997</c:v>
                </c:pt>
                <c:pt idx="5">
                  <c:v>36.799999999999997</c:v>
                </c:pt>
                <c:pt idx="6">
                  <c:v>34.4</c:v>
                </c:pt>
                <c:pt idx="7">
                  <c:v>32</c:v>
                </c:pt>
                <c:pt idx="8">
                  <c:v>31.2</c:v>
                </c:pt>
                <c:pt idx="9">
                  <c:v>32</c:v>
                </c:pt>
                <c:pt idx="10">
                  <c:v>34.4</c:v>
                </c:pt>
                <c:pt idx="11">
                  <c:v>37.200000000000003</c:v>
                </c:pt>
                <c:pt idx="12">
                  <c:v>40.4</c:v>
                </c:pt>
                <c:pt idx="13">
                  <c:v>42.4</c:v>
                </c:pt>
                <c:pt idx="14">
                  <c:v>41.2</c:v>
                </c:pt>
                <c:pt idx="15">
                  <c:v>38.799999999999997</c:v>
                </c:pt>
                <c:pt idx="16">
                  <c:v>35.6</c:v>
                </c:pt>
                <c:pt idx="17">
                  <c:v>32.799999999999997</c:v>
                </c:pt>
                <c:pt idx="18">
                  <c:v>31.6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8-034F-888B-C857282EEDCE}"/>
            </c:ext>
          </c:extLst>
        </c:ser>
        <c:ser>
          <c:idx val="2"/>
          <c:order val="1"/>
          <c:tx>
            <c:v>Lait Écrémé 100% - 3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Feuil1!$J$8:$J$26</c:f>
              <c:numCache>
                <c:formatCode>General</c:formatCode>
                <c:ptCount val="19"/>
                <c:pt idx="0">
                  <c:v>74.400000000000006</c:v>
                </c:pt>
                <c:pt idx="1">
                  <c:v>77.8</c:v>
                </c:pt>
                <c:pt idx="2">
                  <c:v>86.4</c:v>
                </c:pt>
                <c:pt idx="3">
                  <c:v>92.8</c:v>
                </c:pt>
                <c:pt idx="4">
                  <c:v>96</c:v>
                </c:pt>
                <c:pt idx="5">
                  <c:v>93.6</c:v>
                </c:pt>
                <c:pt idx="6">
                  <c:v>85.6</c:v>
                </c:pt>
                <c:pt idx="7">
                  <c:v>75.599999999999994</c:v>
                </c:pt>
                <c:pt idx="8">
                  <c:v>68</c:v>
                </c:pt>
                <c:pt idx="9">
                  <c:v>65.599999999999994</c:v>
                </c:pt>
                <c:pt idx="10">
                  <c:v>68.8</c:v>
                </c:pt>
                <c:pt idx="11">
                  <c:v>80</c:v>
                </c:pt>
                <c:pt idx="12">
                  <c:v>90.4</c:v>
                </c:pt>
                <c:pt idx="13">
                  <c:v>98</c:v>
                </c:pt>
                <c:pt idx="14">
                  <c:v>95.6</c:v>
                </c:pt>
                <c:pt idx="15">
                  <c:v>86</c:v>
                </c:pt>
                <c:pt idx="16">
                  <c:v>76.8</c:v>
                </c:pt>
                <c:pt idx="17">
                  <c:v>68.8</c:v>
                </c:pt>
                <c:pt idx="18">
                  <c:v>66.400000000000006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C8-034F-888B-C857282EEDCE}"/>
            </c:ext>
          </c:extLst>
        </c:ser>
        <c:ser>
          <c:idx val="3"/>
          <c:order val="2"/>
          <c:tx>
            <c:v>Lait Écrémé 100% - 4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Feuil1!$K$8:$K$26</c:f>
              <c:numCache>
                <c:formatCode>General</c:formatCode>
                <c:ptCount val="19"/>
                <c:pt idx="0">
                  <c:v>59.4</c:v>
                </c:pt>
                <c:pt idx="1">
                  <c:v>62.2</c:v>
                </c:pt>
                <c:pt idx="2">
                  <c:v>68</c:v>
                </c:pt>
                <c:pt idx="3">
                  <c:v>72.2</c:v>
                </c:pt>
                <c:pt idx="4">
                  <c:v>73.400000000000006</c:v>
                </c:pt>
                <c:pt idx="5">
                  <c:v>71.400000000000006</c:v>
                </c:pt>
                <c:pt idx="6">
                  <c:v>65.8</c:v>
                </c:pt>
                <c:pt idx="7">
                  <c:v>59.4</c:v>
                </c:pt>
                <c:pt idx="8">
                  <c:v>53.6</c:v>
                </c:pt>
                <c:pt idx="9">
                  <c:v>55.4</c:v>
                </c:pt>
                <c:pt idx="10">
                  <c:v>57.6</c:v>
                </c:pt>
                <c:pt idx="11">
                  <c:v>69.400000000000006</c:v>
                </c:pt>
                <c:pt idx="12">
                  <c:v>73.599999999999994</c:v>
                </c:pt>
                <c:pt idx="13">
                  <c:v>74</c:v>
                </c:pt>
                <c:pt idx="14">
                  <c:v>71</c:v>
                </c:pt>
                <c:pt idx="15">
                  <c:v>63.8</c:v>
                </c:pt>
                <c:pt idx="16">
                  <c:v>58</c:v>
                </c:pt>
                <c:pt idx="17">
                  <c:v>54.6</c:v>
                </c:pt>
                <c:pt idx="18">
                  <c:v>53.8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C8-034F-888B-C857282E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016496"/>
        <c:axId val="1081434032"/>
      </c:scatterChart>
      <c:valAx>
        <c:axId val="1580016496"/>
        <c:scaling>
          <c:orientation val="minMax"/>
          <c:max val="46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434032"/>
        <c:crosses val="autoZero"/>
        <c:crossBetween val="midCat"/>
        <c:majorUnit val="20"/>
      </c:valAx>
      <c:valAx>
        <c:axId val="1081434032"/>
        <c:scaling>
          <c:orientation val="minMax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016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Lait Demi-Écrémé : tension en fonction de l'angle de polarisation par rapport à la verticale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Lait Demi-Écrémé - 1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Feuil1!$E$8:$E$26</c:f>
              <c:numCache>
                <c:formatCode>General</c:formatCode>
                <c:ptCount val="19"/>
                <c:pt idx="0">
                  <c:v>61.6</c:v>
                </c:pt>
                <c:pt idx="1">
                  <c:v>62.8</c:v>
                </c:pt>
                <c:pt idx="2">
                  <c:v>63.6</c:v>
                </c:pt>
                <c:pt idx="3">
                  <c:v>64.8</c:v>
                </c:pt>
                <c:pt idx="4">
                  <c:v>65.2</c:v>
                </c:pt>
                <c:pt idx="5">
                  <c:v>65.2</c:v>
                </c:pt>
                <c:pt idx="6">
                  <c:v>64</c:v>
                </c:pt>
                <c:pt idx="7">
                  <c:v>62</c:v>
                </c:pt>
                <c:pt idx="8">
                  <c:v>59.2</c:v>
                </c:pt>
                <c:pt idx="9">
                  <c:v>55.6</c:v>
                </c:pt>
                <c:pt idx="10">
                  <c:v>54.4</c:v>
                </c:pt>
                <c:pt idx="11">
                  <c:v>55.2</c:v>
                </c:pt>
                <c:pt idx="12">
                  <c:v>57.6</c:v>
                </c:pt>
                <c:pt idx="13">
                  <c:v>61.2</c:v>
                </c:pt>
                <c:pt idx="14">
                  <c:v>64</c:v>
                </c:pt>
                <c:pt idx="15">
                  <c:v>64.400000000000006</c:v>
                </c:pt>
                <c:pt idx="16">
                  <c:v>66</c:v>
                </c:pt>
                <c:pt idx="17">
                  <c:v>63.6</c:v>
                </c:pt>
                <c:pt idx="18">
                  <c:v>61.6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62-5142-9827-AEA3E8048557}"/>
            </c:ext>
          </c:extLst>
        </c:ser>
        <c:ser>
          <c:idx val="1"/>
          <c:order val="1"/>
          <c:tx>
            <c:v>Lait Demi-Écrémé - 2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Feuil1!$F$8:$F$26</c:f>
              <c:numCache>
                <c:formatCode>General</c:formatCode>
                <c:ptCount val="19"/>
                <c:pt idx="0">
                  <c:v>66</c:v>
                </c:pt>
                <c:pt idx="1">
                  <c:v>67.2</c:v>
                </c:pt>
                <c:pt idx="2">
                  <c:v>68</c:v>
                </c:pt>
                <c:pt idx="3">
                  <c:v>69.2</c:v>
                </c:pt>
                <c:pt idx="4">
                  <c:v>69.2</c:v>
                </c:pt>
                <c:pt idx="5">
                  <c:v>68.8</c:v>
                </c:pt>
                <c:pt idx="6">
                  <c:v>68.400000000000006</c:v>
                </c:pt>
                <c:pt idx="7">
                  <c:v>66</c:v>
                </c:pt>
                <c:pt idx="8">
                  <c:v>64.400000000000006</c:v>
                </c:pt>
                <c:pt idx="9">
                  <c:v>60</c:v>
                </c:pt>
                <c:pt idx="10">
                  <c:v>58</c:v>
                </c:pt>
                <c:pt idx="11">
                  <c:v>59.2</c:v>
                </c:pt>
                <c:pt idx="12">
                  <c:v>61.6</c:v>
                </c:pt>
                <c:pt idx="13">
                  <c:v>64.8</c:v>
                </c:pt>
                <c:pt idx="14">
                  <c:v>69.2</c:v>
                </c:pt>
                <c:pt idx="15">
                  <c:v>68.8</c:v>
                </c:pt>
                <c:pt idx="16">
                  <c:v>67.599999999999994</c:v>
                </c:pt>
                <c:pt idx="17">
                  <c:v>65.599999999999994</c:v>
                </c:pt>
                <c:pt idx="18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62-5142-9827-AEA3E8048557}"/>
            </c:ext>
          </c:extLst>
        </c:ser>
        <c:ser>
          <c:idx val="2"/>
          <c:order val="2"/>
          <c:tx>
            <c:v>Lait Demi-Écrémé - 3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Feuil1!$G$8:$G$26</c:f>
              <c:numCache>
                <c:formatCode>General</c:formatCode>
                <c:ptCount val="19"/>
                <c:pt idx="0">
                  <c:v>62.4</c:v>
                </c:pt>
                <c:pt idx="1">
                  <c:v>63.8</c:v>
                </c:pt>
                <c:pt idx="2">
                  <c:v>65.400000000000006</c:v>
                </c:pt>
                <c:pt idx="3">
                  <c:v>67</c:v>
                </c:pt>
                <c:pt idx="4">
                  <c:v>67.8</c:v>
                </c:pt>
                <c:pt idx="5">
                  <c:v>67.400000000000006</c:v>
                </c:pt>
                <c:pt idx="6">
                  <c:v>66.2</c:v>
                </c:pt>
                <c:pt idx="7">
                  <c:v>62.6</c:v>
                </c:pt>
                <c:pt idx="8">
                  <c:v>60</c:v>
                </c:pt>
                <c:pt idx="9">
                  <c:v>57.4</c:v>
                </c:pt>
                <c:pt idx="10">
                  <c:v>57.6</c:v>
                </c:pt>
                <c:pt idx="11">
                  <c:v>59.4</c:v>
                </c:pt>
                <c:pt idx="12">
                  <c:v>63.6</c:v>
                </c:pt>
                <c:pt idx="13">
                  <c:v>67.599999999999994</c:v>
                </c:pt>
                <c:pt idx="14">
                  <c:v>68.8</c:v>
                </c:pt>
                <c:pt idx="15">
                  <c:v>66.8</c:v>
                </c:pt>
                <c:pt idx="16">
                  <c:v>65.2</c:v>
                </c:pt>
                <c:pt idx="17">
                  <c:v>61.8</c:v>
                </c:pt>
                <c:pt idx="18">
                  <c:v>59.6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62-5142-9827-AEA3E8048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065632"/>
        <c:axId val="1081442144"/>
      </c:scatterChart>
      <c:valAx>
        <c:axId val="1580065632"/>
        <c:scaling>
          <c:orientation val="minMax"/>
          <c:max val="46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1442144"/>
        <c:crosses val="autoZero"/>
        <c:crossBetween val="midCat"/>
        <c:majorUnit val="20"/>
      </c:valAx>
      <c:valAx>
        <c:axId val="1081442144"/>
        <c:scaling>
          <c:orientation val="minMax"/>
          <c:max val="70"/>
          <c:min val="5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0065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Mesure</a:t>
            </a:r>
            <a:r>
              <a:rPr lang="en-US" baseline="0"/>
              <a:t> incohérente : 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Lait Écrémé : tension en fonction de l'angle de polarisation par rapport à la verticale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Lait Écrémé 100% - 2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Feuil1!$I$8:$I$26</c:f>
              <c:numCache>
                <c:formatCode>General</c:formatCode>
                <c:ptCount val="19"/>
                <c:pt idx="0">
                  <c:v>68.8</c:v>
                </c:pt>
                <c:pt idx="1">
                  <c:v>72.8</c:v>
                </c:pt>
                <c:pt idx="2">
                  <c:v>81</c:v>
                </c:pt>
                <c:pt idx="3">
                  <c:v>88</c:v>
                </c:pt>
                <c:pt idx="4">
                  <c:v>94.8</c:v>
                </c:pt>
                <c:pt idx="5">
                  <c:v>96.8</c:v>
                </c:pt>
                <c:pt idx="6">
                  <c:v>96</c:v>
                </c:pt>
                <c:pt idx="7">
                  <c:v>91.2</c:v>
                </c:pt>
                <c:pt idx="8">
                  <c:v>85.6</c:v>
                </c:pt>
                <c:pt idx="9">
                  <c:v>78.8</c:v>
                </c:pt>
                <c:pt idx="10">
                  <c:v>76.400000000000006</c:v>
                </c:pt>
                <c:pt idx="11">
                  <c:v>82.4</c:v>
                </c:pt>
                <c:pt idx="12">
                  <c:v>92.4</c:v>
                </c:pt>
                <c:pt idx="13">
                  <c:v>101</c:v>
                </c:pt>
                <c:pt idx="14">
                  <c:v>109</c:v>
                </c:pt>
                <c:pt idx="15">
                  <c:v>96.8</c:v>
                </c:pt>
                <c:pt idx="16">
                  <c:v>84.8</c:v>
                </c:pt>
                <c:pt idx="17">
                  <c:v>75.8</c:v>
                </c:pt>
                <c:pt idx="18">
                  <c:v>70.8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9C-8544-B4DD-88CD92ED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24512"/>
        <c:axId val="1556559520"/>
      </c:scatterChart>
      <c:valAx>
        <c:axId val="1575324512"/>
        <c:scaling>
          <c:orientation val="minMax"/>
          <c:max val="45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6559520"/>
        <c:crosses val="autoZero"/>
        <c:crossBetween val="midCat"/>
        <c:majorUnit val="20"/>
      </c:valAx>
      <c:valAx>
        <c:axId val="1556559520"/>
        <c:scaling>
          <c:orientation val="minMax"/>
          <c:max val="110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32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Mesure incohérente : </a:t>
            </a: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Lait Demi-Écrémé : tension en fonction de l'angle de polarisation par rapport à la verticale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Lait Demi-Écrémé - 4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Feuil1!$B$8:$B$26</c:f>
              <c:numCache>
                <c:formatCode>General</c:formatCode>
                <c:ptCount val="19"/>
                <c:pt idx="0">
                  <c:v>90</c:v>
                </c:pt>
                <c:pt idx="1">
                  <c:v>110</c:v>
                </c:pt>
                <c:pt idx="2">
                  <c:v>130</c:v>
                </c:pt>
                <c:pt idx="3">
                  <c:v>150</c:v>
                </c:pt>
                <c:pt idx="4">
                  <c:v>170</c:v>
                </c:pt>
                <c:pt idx="5">
                  <c:v>190</c:v>
                </c:pt>
                <c:pt idx="6">
                  <c:v>210</c:v>
                </c:pt>
                <c:pt idx="7">
                  <c:v>230</c:v>
                </c:pt>
                <c:pt idx="8">
                  <c:v>250</c:v>
                </c:pt>
                <c:pt idx="9">
                  <c:v>270</c:v>
                </c:pt>
                <c:pt idx="10">
                  <c:v>290</c:v>
                </c:pt>
                <c:pt idx="11">
                  <c:v>310</c:v>
                </c:pt>
                <c:pt idx="12">
                  <c:v>330</c:v>
                </c:pt>
                <c:pt idx="13">
                  <c:v>350</c:v>
                </c:pt>
                <c:pt idx="14">
                  <c:v>370</c:v>
                </c:pt>
                <c:pt idx="15">
                  <c:v>390</c:v>
                </c:pt>
                <c:pt idx="16">
                  <c:v>410</c:v>
                </c:pt>
                <c:pt idx="17">
                  <c:v>430</c:v>
                </c:pt>
                <c:pt idx="18">
                  <c:v>450</c:v>
                </c:pt>
              </c:numCache>
            </c:numRef>
          </c:xVal>
          <c:yVal>
            <c:numRef>
              <c:f>Feuil1!$H$8:$H$26</c:f>
              <c:numCache>
                <c:formatCode>General</c:formatCode>
                <c:ptCount val="19"/>
                <c:pt idx="0">
                  <c:v>60.4</c:v>
                </c:pt>
                <c:pt idx="1">
                  <c:v>61</c:v>
                </c:pt>
                <c:pt idx="2">
                  <c:v>61.4</c:v>
                </c:pt>
                <c:pt idx="3">
                  <c:v>61.1</c:v>
                </c:pt>
                <c:pt idx="4">
                  <c:v>61.4</c:v>
                </c:pt>
                <c:pt idx="5">
                  <c:v>62.2</c:v>
                </c:pt>
                <c:pt idx="6">
                  <c:v>64.599999999999994</c:v>
                </c:pt>
                <c:pt idx="7">
                  <c:v>68.400000000000006</c:v>
                </c:pt>
                <c:pt idx="8">
                  <c:v>71.400000000000006</c:v>
                </c:pt>
                <c:pt idx="9">
                  <c:v>70.400000000000006</c:v>
                </c:pt>
                <c:pt idx="10">
                  <c:v>66.599999999999994</c:v>
                </c:pt>
                <c:pt idx="11">
                  <c:v>63.2</c:v>
                </c:pt>
                <c:pt idx="12">
                  <c:v>61.4</c:v>
                </c:pt>
                <c:pt idx="13">
                  <c:v>64.2</c:v>
                </c:pt>
                <c:pt idx="14">
                  <c:v>69</c:v>
                </c:pt>
                <c:pt idx="15">
                  <c:v>70.2</c:v>
                </c:pt>
                <c:pt idx="16">
                  <c:v>71.8</c:v>
                </c:pt>
                <c:pt idx="17">
                  <c:v>72.2</c:v>
                </c:pt>
                <c:pt idx="18">
                  <c:v>71.8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CD-C04E-8B2E-816627FB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877312"/>
        <c:axId val="1087872208"/>
      </c:scatterChart>
      <c:valAx>
        <c:axId val="1086877312"/>
        <c:scaling>
          <c:orientation val="minMax"/>
          <c:max val="450"/>
          <c:min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Angle de la polarisation par rapport à la verticale (°)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7872208"/>
        <c:crosses val="autoZero"/>
        <c:crossBetween val="midCat"/>
        <c:majorUnit val="20"/>
      </c:valAx>
      <c:valAx>
        <c:axId val="1087872208"/>
        <c:scaling>
          <c:orientation val="minMax"/>
          <c:max val="73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Tension (mV)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877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Tension</a:t>
            </a:r>
            <a:r>
              <a:rPr lang="fr-FR" baseline="0"/>
              <a:t> en fonction de l'angle de l'analyseur pour une solution dilluée de lait entier (f=500)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Sheet2!$C$6:$C$24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Sheet2!$J$6:$J$24</c:f>
              <c:numCache>
                <c:formatCode>General</c:formatCode>
                <c:ptCount val="19"/>
                <c:pt idx="0">
                  <c:v>0.04</c:v>
                </c:pt>
                <c:pt idx="1">
                  <c:v>3.5000000000000003E-2</c:v>
                </c:pt>
                <c:pt idx="2">
                  <c:v>4.65E-2</c:v>
                </c:pt>
                <c:pt idx="3">
                  <c:v>6.8000000000000005E-2</c:v>
                </c:pt>
                <c:pt idx="4">
                  <c:v>9.35E-2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0.23599999999999999</c:v>
                </c:pt>
                <c:pt idx="8">
                  <c:v>0.27900000000000003</c:v>
                </c:pt>
                <c:pt idx="9">
                  <c:v>0.311</c:v>
                </c:pt>
                <c:pt idx="10">
                  <c:v>0.33100000000000002</c:v>
                </c:pt>
                <c:pt idx="11">
                  <c:v>0.315</c:v>
                </c:pt>
                <c:pt idx="12">
                  <c:v>0.28799999999999998</c:v>
                </c:pt>
                <c:pt idx="13">
                  <c:v>0.248</c:v>
                </c:pt>
                <c:pt idx="14">
                  <c:v>0.2</c:v>
                </c:pt>
                <c:pt idx="15">
                  <c:v>0.14599999999999999</c:v>
                </c:pt>
                <c:pt idx="16">
                  <c:v>0.1</c:v>
                </c:pt>
                <c:pt idx="17">
                  <c:v>0.06</c:v>
                </c:pt>
                <c:pt idx="18">
                  <c:v>4.1999999999999996E-2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D6-43E7-A3E6-862C2184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322831"/>
        <c:axId val="824318031"/>
      </c:scatterChart>
      <c:valAx>
        <c:axId val="824322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Angle</a:t>
                </a:r>
                <a:r>
                  <a:rPr lang="fr-FR" baseline="0"/>
                  <a:t> en degrés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318031"/>
        <c:crosses val="autoZero"/>
        <c:crossBetween val="midCat"/>
      </c:valAx>
      <c:valAx>
        <c:axId val="8243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Tension</a:t>
                </a:r>
                <a:r>
                  <a:rPr lang="fr-FR" baseline="0"/>
                  <a:t> en V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322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Tension</a:t>
            </a:r>
            <a:r>
              <a:rPr lang="fr-FR" baseline="0"/>
              <a:t> mesurée en fonction de l'angle de l'analyseur pour le lait entier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Sheet2!$C$6:$C$24</c:f>
              <c:numCache>
                <c:formatCode>General</c:formatCode>
                <c:ptCount val="1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</c:numCache>
            </c:numRef>
          </c:xVal>
          <c:yVal>
            <c:numRef>
              <c:f>Sheet2!$F$6:$F$24</c:f>
              <c:numCache>
                <c:formatCode>General</c:formatCode>
                <c:ptCount val="19"/>
                <c:pt idx="0">
                  <c:v>1.56</c:v>
                </c:pt>
                <c:pt idx="1">
                  <c:v>1.58</c:v>
                </c:pt>
                <c:pt idx="2">
                  <c:v>1.56</c:v>
                </c:pt>
                <c:pt idx="3">
                  <c:v>1.58</c:v>
                </c:pt>
                <c:pt idx="4">
                  <c:v>1.57</c:v>
                </c:pt>
                <c:pt idx="5">
                  <c:v>1.56</c:v>
                </c:pt>
                <c:pt idx="6">
                  <c:v>1.57</c:v>
                </c:pt>
                <c:pt idx="7">
                  <c:v>1.56</c:v>
                </c:pt>
                <c:pt idx="8">
                  <c:v>1.58</c:v>
                </c:pt>
                <c:pt idx="9">
                  <c:v>1.6</c:v>
                </c:pt>
                <c:pt idx="10">
                  <c:v>1.59</c:v>
                </c:pt>
                <c:pt idx="11">
                  <c:v>1.59</c:v>
                </c:pt>
                <c:pt idx="12">
                  <c:v>1.59</c:v>
                </c:pt>
                <c:pt idx="13">
                  <c:v>1.6</c:v>
                </c:pt>
                <c:pt idx="14">
                  <c:v>1.58</c:v>
                </c:pt>
                <c:pt idx="15">
                  <c:v>1.58</c:v>
                </c:pt>
                <c:pt idx="16">
                  <c:v>1.58</c:v>
                </c:pt>
                <c:pt idx="17">
                  <c:v>1.58</c:v>
                </c:pt>
                <c:pt idx="18">
                  <c:v>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DF-4255-BE1B-64287147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1882768"/>
        <c:axId val="1891878448"/>
      </c:scatterChart>
      <c:valAx>
        <c:axId val="189188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Angle</a:t>
                </a:r>
                <a:r>
                  <a:rPr lang="fr-FR" baseline="0"/>
                  <a:t> de l'analyseur en degrés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1878448"/>
        <c:crosses val="autoZero"/>
        <c:crossBetween val="midCat"/>
        <c:majorUnit val="10"/>
      </c:valAx>
      <c:valAx>
        <c:axId val="18918784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Tension</a:t>
                </a:r>
                <a:r>
                  <a:rPr lang="fr-FR" baseline="0"/>
                  <a:t> mesurée en V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18827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246617</xdr:colOff>
      <xdr:row>32</xdr:row>
      <xdr:rowOff>104256</xdr:rowOff>
    </xdr:from>
    <xdr:to>
      <xdr:col>4</xdr:col>
      <xdr:colOff>80183</xdr:colOff>
      <xdr:row>57</xdr:row>
      <xdr:rowOff>173616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AC0EF2-3B49-6498-73FD-986A3B6E3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46481</xdr:colOff>
      <xdr:row>5</xdr:row>
      <xdr:rowOff>45026</xdr:rowOff>
    </xdr:from>
    <xdr:to>
      <xdr:col>29</xdr:col>
      <xdr:colOff>252662</xdr:colOff>
      <xdr:row>30</xdr:row>
      <xdr:rowOff>15464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D3E42B5-07F4-0E2A-2DC8-4D66DD600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405967</xdr:colOff>
      <xdr:row>32</xdr:row>
      <xdr:rowOff>131774</xdr:rowOff>
    </xdr:from>
    <xdr:to>
      <xdr:col>13</xdr:col>
      <xdr:colOff>59084</xdr:colOff>
      <xdr:row>58</xdr:row>
      <xdr:rowOff>20276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B348ADD-48D6-CFE1-09E9-36F98852C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283883</xdr:colOff>
      <xdr:row>32</xdr:row>
      <xdr:rowOff>152399</xdr:rowOff>
    </xdr:from>
    <xdr:to>
      <xdr:col>20</xdr:col>
      <xdr:colOff>-1</xdr:colOff>
      <xdr:row>58</xdr:row>
      <xdr:rowOff>14941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04348AE-3A6F-AFE5-6687-2BB169FCD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451784</xdr:colOff>
      <xdr:row>59</xdr:row>
      <xdr:rowOff>96186</xdr:rowOff>
    </xdr:from>
    <xdr:to>
      <xdr:col>12</xdr:col>
      <xdr:colOff>948265</xdr:colOff>
      <xdr:row>83</xdr:row>
      <xdr:rowOff>96186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B35510-3EA4-D4D0-B580-0A531E6EE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298026</xdr:colOff>
      <xdr:row>59</xdr:row>
      <xdr:rowOff>40641</xdr:rowOff>
    </xdr:from>
    <xdr:to>
      <xdr:col>20</xdr:col>
      <xdr:colOff>10160</xdr:colOff>
      <xdr:row>83</xdr:row>
      <xdr:rowOff>101601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6C18FD-DE2D-D872-8253-424716812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584916</xdr:colOff>
      <xdr:row>8</xdr:row>
      <xdr:rowOff>10196</xdr:rowOff>
    </xdr:from>
    <xdr:to>
      <xdr:col>20</xdr:col>
      <xdr:colOff>595649</xdr:colOff>
      <xdr:row>22</xdr:row>
      <xdr:rowOff>123959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C82C9BB-4DA7-B8B7-3B1B-43B84D3A8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527676</xdr:colOff>
      <xdr:row>5</xdr:row>
      <xdr:rowOff>17887</xdr:rowOff>
    </xdr:from>
    <xdr:to>
      <xdr:col>17</xdr:col>
      <xdr:colOff>80493</xdr:colOff>
      <xdr:row>35</xdr:row>
      <xdr:rowOff>17887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97BB08-5B9D-A255-25E1-9273FEF32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2127-3563-4212-BFFB-56D1DFC49D23}">
  <dimension ref="A1:T30"/>
  <sheetViews>
    <sheetView tabSelected="1" topLeftCell="A24" zoomScale="133" zoomScaleNormal="85" workbookViewId="0">
      <selection activeCell="D9" sqref="D9"/>
    </sheetView>
  </sheetViews>
  <sheetFormatPr baseColWidth="10" defaultRowHeight="14.5" x14ac:dyDescent="0.35"/>
  <cols>
    <col min="1" max="1" width="27" bestFit="1" customWidth="1"/>
    <col min="2" max="2" width="35" bestFit="1" customWidth="1"/>
    <col min="3" max="3" width="32.81640625" bestFit="1" customWidth="1"/>
    <col min="4" max="4" width="15.36328125" bestFit="1" customWidth="1"/>
    <col min="5" max="5" width="12.1796875" bestFit="1" customWidth="1"/>
    <col min="10" max="10" width="11.81640625" bestFit="1" customWidth="1"/>
    <col min="11" max="12" width="12.1796875" bestFit="1" customWidth="1"/>
    <col min="13" max="13" width="12.81640625" customWidth="1"/>
    <col min="14" max="15" width="13.453125" bestFit="1" customWidth="1"/>
    <col min="20" max="20" width="32.6328125" bestFit="1" customWidth="1"/>
  </cols>
  <sheetData>
    <row r="1" spans="1:20" x14ac:dyDescent="0.35">
      <c r="A1" s="7" t="s">
        <v>4</v>
      </c>
      <c r="B1" s="9">
        <v>270</v>
      </c>
    </row>
    <row r="2" spans="1:20" x14ac:dyDescent="0.35">
      <c r="A2" s="10" t="s">
        <v>3</v>
      </c>
      <c r="B2" s="11">
        <v>1</v>
      </c>
    </row>
    <row r="3" spans="1:20" x14ac:dyDescent="0.35">
      <c r="A3" s="15" t="s">
        <v>5</v>
      </c>
      <c r="B3" s="16">
        <v>20</v>
      </c>
    </row>
    <row r="4" spans="1:20" ht="15" thickBot="1" x14ac:dyDescent="0.4">
      <c r="A4" s="17" t="s">
        <v>10</v>
      </c>
      <c r="B4" s="18" t="s">
        <v>11</v>
      </c>
    </row>
    <row r="5" spans="1:20" ht="15" thickBot="1" x14ac:dyDescent="0.4"/>
    <row r="6" spans="1:20" ht="15" thickBot="1" x14ac:dyDescent="0.4">
      <c r="C6" s="61">
        <v>45744</v>
      </c>
      <c r="D6" s="62"/>
      <c r="E6" s="62"/>
      <c r="F6" s="62"/>
      <c r="G6" s="61">
        <v>45750</v>
      </c>
      <c r="H6" s="62"/>
      <c r="I6" s="62"/>
      <c r="J6" s="62"/>
      <c r="K6" s="62"/>
      <c r="L6" s="62"/>
      <c r="M6" s="63"/>
      <c r="N6" s="58">
        <v>45751</v>
      </c>
      <c r="O6" s="59"/>
      <c r="P6" s="59"/>
      <c r="Q6" s="59"/>
      <c r="R6" s="59"/>
      <c r="S6" s="60"/>
    </row>
    <row r="7" spans="1:20" ht="15" thickBot="1" x14ac:dyDescent="0.4">
      <c r="A7" s="6" t="s">
        <v>13</v>
      </c>
      <c r="B7" s="1" t="s">
        <v>14</v>
      </c>
      <c r="C7" s="6" t="s">
        <v>12</v>
      </c>
      <c r="D7" s="6" t="s">
        <v>8</v>
      </c>
      <c r="E7" s="64" t="s">
        <v>7</v>
      </c>
      <c r="F7" s="66"/>
      <c r="G7" s="64" t="s">
        <v>7</v>
      </c>
      <c r="H7" s="66"/>
      <c r="I7" s="64" t="s">
        <v>6</v>
      </c>
      <c r="J7" s="65"/>
      <c r="K7" s="66"/>
      <c r="L7" s="64" t="s">
        <v>9</v>
      </c>
      <c r="M7" s="65"/>
      <c r="N7" s="64" t="s">
        <v>16</v>
      </c>
      <c r="O7" s="65"/>
      <c r="P7" s="65"/>
      <c r="Q7" s="65"/>
      <c r="R7" s="65"/>
      <c r="S7" s="66"/>
    </row>
    <row r="8" spans="1:20" x14ac:dyDescent="0.35">
      <c r="A8" s="36">
        <v>270</v>
      </c>
      <c r="B8" s="25">
        <f>(A8+45-$B$1)*2</f>
        <v>90</v>
      </c>
      <c r="C8" s="22">
        <v>36.4</v>
      </c>
      <c r="D8" s="8">
        <v>35.200000000000003</v>
      </c>
      <c r="E8" s="8">
        <v>61.6</v>
      </c>
      <c r="F8" s="8">
        <v>66</v>
      </c>
      <c r="G8" s="8">
        <v>62.4</v>
      </c>
      <c r="H8" s="9">
        <v>60.4</v>
      </c>
      <c r="I8" s="7">
        <v>68.8</v>
      </c>
      <c r="J8" s="8">
        <v>74.400000000000006</v>
      </c>
      <c r="K8" s="9">
        <v>59.4</v>
      </c>
      <c r="L8" s="22">
        <v>103</v>
      </c>
      <c r="M8" s="19">
        <v>63.6</v>
      </c>
      <c r="N8" s="28">
        <v>3.54</v>
      </c>
      <c r="O8" s="29">
        <v>3.53</v>
      </c>
      <c r="P8" s="41">
        <v>3.48</v>
      </c>
      <c r="Q8" s="41">
        <v>3.53</v>
      </c>
      <c r="R8" s="41">
        <v>3.73</v>
      </c>
      <c r="S8" s="42">
        <v>4.24</v>
      </c>
      <c r="T8" s="29" t="s">
        <v>15</v>
      </c>
    </row>
    <row r="9" spans="1:20" x14ac:dyDescent="0.35">
      <c r="A9" s="37">
        <v>280</v>
      </c>
      <c r="B9" s="40">
        <f t="shared" ref="B9:B26" si="0">(A9+45-$B$1)*2</f>
        <v>110</v>
      </c>
      <c r="C9" s="3">
        <v>38.799999999999997</v>
      </c>
      <c r="D9" s="2">
        <v>37.200000000000003</v>
      </c>
      <c r="E9" s="2">
        <v>62.8</v>
      </c>
      <c r="F9" s="2">
        <v>67.2</v>
      </c>
      <c r="G9" s="2">
        <v>63.8</v>
      </c>
      <c r="H9" s="11">
        <v>61</v>
      </c>
      <c r="I9" s="10">
        <v>72.8</v>
      </c>
      <c r="J9" s="2">
        <v>77.8</v>
      </c>
      <c r="K9" s="11">
        <v>62.2</v>
      </c>
      <c r="L9" s="3">
        <v>105</v>
      </c>
      <c r="M9" s="4">
        <v>62.8</v>
      </c>
      <c r="N9" s="31">
        <v>3.62</v>
      </c>
      <c r="O9" s="30">
        <v>3.43</v>
      </c>
      <c r="P9" s="30">
        <v>3.43</v>
      </c>
      <c r="Q9" s="30">
        <v>3.48</v>
      </c>
      <c r="R9" s="30">
        <v>3.71</v>
      </c>
      <c r="S9" s="34">
        <v>4.16</v>
      </c>
    </row>
    <row r="10" spans="1:20" x14ac:dyDescent="0.35">
      <c r="A10" s="38">
        <v>290</v>
      </c>
      <c r="B10" s="26">
        <f t="shared" si="0"/>
        <v>130</v>
      </c>
      <c r="C10" s="23">
        <v>40.799999999999997</v>
      </c>
      <c r="D10" s="5">
        <v>38.799999999999997</v>
      </c>
      <c r="E10" s="5">
        <v>63.6</v>
      </c>
      <c r="F10" s="5">
        <v>68</v>
      </c>
      <c r="G10" s="5">
        <v>65.400000000000006</v>
      </c>
      <c r="H10" s="16">
        <v>61.4</v>
      </c>
      <c r="I10" s="15">
        <v>81</v>
      </c>
      <c r="J10" s="5">
        <v>86.4</v>
      </c>
      <c r="K10" s="16">
        <v>68</v>
      </c>
      <c r="L10" s="23">
        <v>111</v>
      </c>
      <c r="M10" s="20">
        <v>64</v>
      </c>
      <c r="N10" s="31">
        <v>3.64</v>
      </c>
      <c r="O10" s="30">
        <v>3.4</v>
      </c>
      <c r="P10" s="30">
        <v>3.41</v>
      </c>
      <c r="Q10" s="30">
        <v>3.46</v>
      </c>
      <c r="R10" s="30">
        <v>3.7</v>
      </c>
      <c r="S10" s="34">
        <v>4.08</v>
      </c>
    </row>
    <row r="11" spans="1:20" x14ac:dyDescent="0.35">
      <c r="A11" s="37">
        <v>300</v>
      </c>
      <c r="B11" s="40">
        <f t="shared" si="0"/>
        <v>150</v>
      </c>
      <c r="C11" s="3">
        <v>40.799999999999997</v>
      </c>
      <c r="D11" s="2">
        <v>40.4</v>
      </c>
      <c r="E11" s="2">
        <v>64.8</v>
      </c>
      <c r="F11" s="2">
        <v>69.2</v>
      </c>
      <c r="G11" s="2">
        <v>67</v>
      </c>
      <c r="H11" s="11">
        <v>61.1</v>
      </c>
      <c r="I11" s="10">
        <v>88</v>
      </c>
      <c r="J11" s="2">
        <v>92.8</v>
      </c>
      <c r="K11" s="11">
        <v>72.2</v>
      </c>
      <c r="L11" s="3">
        <v>115.2</v>
      </c>
      <c r="M11" s="4">
        <v>68</v>
      </c>
      <c r="N11" s="31">
        <v>3.66</v>
      </c>
      <c r="O11" s="30">
        <v>3.34</v>
      </c>
      <c r="P11" s="30">
        <v>3.37</v>
      </c>
      <c r="Q11" s="30">
        <v>3.4</v>
      </c>
      <c r="R11" s="30">
        <v>3.66</v>
      </c>
      <c r="S11" s="34">
        <v>4.04</v>
      </c>
    </row>
    <row r="12" spans="1:20" x14ac:dyDescent="0.35">
      <c r="A12" s="38">
        <v>310</v>
      </c>
      <c r="B12" s="26">
        <f t="shared" si="0"/>
        <v>170</v>
      </c>
      <c r="C12" s="23">
        <v>38.799999999999997</v>
      </c>
      <c r="D12" s="5">
        <v>41.2</v>
      </c>
      <c r="E12" s="5">
        <v>65.2</v>
      </c>
      <c r="F12" s="5">
        <v>69.2</v>
      </c>
      <c r="G12" s="5">
        <v>67.8</v>
      </c>
      <c r="H12" s="16">
        <v>61.4</v>
      </c>
      <c r="I12" s="15">
        <v>94.8</v>
      </c>
      <c r="J12" s="5">
        <v>96</v>
      </c>
      <c r="K12" s="16">
        <v>73.400000000000006</v>
      </c>
      <c r="L12" s="23">
        <v>117</v>
      </c>
      <c r="M12" s="20">
        <v>70</v>
      </c>
      <c r="N12" s="31">
        <v>3.64</v>
      </c>
      <c r="O12" s="30">
        <v>3.3</v>
      </c>
      <c r="P12" s="30">
        <v>3.33</v>
      </c>
      <c r="Q12" s="30">
        <v>3.38</v>
      </c>
      <c r="R12" s="30">
        <v>3.61</v>
      </c>
      <c r="S12" s="34">
        <v>3.94</v>
      </c>
    </row>
    <row r="13" spans="1:20" x14ac:dyDescent="0.35">
      <c r="A13" s="37">
        <v>320</v>
      </c>
      <c r="B13" s="40">
        <f t="shared" si="0"/>
        <v>190</v>
      </c>
      <c r="C13" s="3">
        <v>36.799999999999997</v>
      </c>
      <c r="D13" s="2">
        <v>41.6</v>
      </c>
      <c r="E13" s="2">
        <v>65.2</v>
      </c>
      <c r="F13" s="2">
        <v>68.8</v>
      </c>
      <c r="G13" s="2">
        <v>67.400000000000006</v>
      </c>
      <c r="H13" s="11">
        <v>62.2</v>
      </c>
      <c r="I13" s="10">
        <v>96.8</v>
      </c>
      <c r="J13" s="2">
        <v>93.6</v>
      </c>
      <c r="K13" s="11">
        <v>71.400000000000006</v>
      </c>
      <c r="L13" s="3">
        <v>114</v>
      </c>
      <c r="M13" s="4">
        <v>72.400000000000006</v>
      </c>
      <c r="N13" s="31">
        <v>3.62</v>
      </c>
      <c r="O13" s="30">
        <v>3.32</v>
      </c>
      <c r="P13" s="30">
        <v>3.35</v>
      </c>
      <c r="Q13" s="30">
        <v>3.34</v>
      </c>
      <c r="R13" s="30">
        <v>3.58</v>
      </c>
      <c r="S13" s="34">
        <v>3.92</v>
      </c>
    </row>
    <row r="14" spans="1:20" x14ac:dyDescent="0.35">
      <c r="A14" s="38">
        <v>330</v>
      </c>
      <c r="B14" s="26">
        <f t="shared" si="0"/>
        <v>210</v>
      </c>
      <c r="C14" s="23">
        <v>34.4</v>
      </c>
      <c r="D14" s="5">
        <v>41.2</v>
      </c>
      <c r="E14" s="5">
        <v>64</v>
      </c>
      <c r="F14" s="5">
        <v>68.400000000000006</v>
      </c>
      <c r="G14" s="5">
        <v>66.2</v>
      </c>
      <c r="H14" s="16">
        <v>64.599999999999994</v>
      </c>
      <c r="I14" s="15">
        <v>96</v>
      </c>
      <c r="J14" s="5">
        <v>85.6</v>
      </c>
      <c r="K14" s="16">
        <v>65.8</v>
      </c>
      <c r="L14" s="23">
        <v>108</v>
      </c>
      <c r="M14" s="20">
        <v>72</v>
      </c>
      <c r="N14" s="31">
        <v>3.52</v>
      </c>
      <c r="O14" s="30">
        <v>3.36</v>
      </c>
      <c r="P14" s="30">
        <v>3.41</v>
      </c>
      <c r="Q14" s="30">
        <v>3.34</v>
      </c>
      <c r="R14" s="30">
        <v>3.53</v>
      </c>
      <c r="S14" s="34">
        <v>3.8</v>
      </c>
    </row>
    <row r="15" spans="1:20" x14ac:dyDescent="0.35">
      <c r="A15" s="37">
        <v>340</v>
      </c>
      <c r="B15" s="40">
        <f t="shared" si="0"/>
        <v>230</v>
      </c>
      <c r="C15" s="3">
        <v>32</v>
      </c>
      <c r="D15" s="2">
        <v>40.4</v>
      </c>
      <c r="E15" s="2">
        <v>62</v>
      </c>
      <c r="F15" s="2">
        <v>66</v>
      </c>
      <c r="G15" s="2">
        <v>62.6</v>
      </c>
      <c r="H15" s="11">
        <v>68.400000000000006</v>
      </c>
      <c r="I15" s="10">
        <v>91.2</v>
      </c>
      <c r="J15" s="2">
        <v>75.599999999999994</v>
      </c>
      <c r="K15" s="11">
        <v>59.4</v>
      </c>
      <c r="L15" s="3">
        <v>100</v>
      </c>
      <c r="M15" s="4">
        <v>69.599999999999994</v>
      </c>
      <c r="N15" s="31">
        <v>3.44</v>
      </c>
      <c r="O15" s="30">
        <v>3.41</v>
      </c>
      <c r="P15" s="30">
        <v>3.48</v>
      </c>
      <c r="Q15" s="30">
        <v>3.34</v>
      </c>
      <c r="R15" s="30">
        <v>3.49</v>
      </c>
      <c r="S15" s="34">
        <v>3.76</v>
      </c>
    </row>
    <row r="16" spans="1:20" x14ac:dyDescent="0.35">
      <c r="A16" s="38">
        <v>350</v>
      </c>
      <c r="B16" s="26">
        <f t="shared" si="0"/>
        <v>250</v>
      </c>
      <c r="C16" s="23">
        <v>31.2</v>
      </c>
      <c r="D16" s="5">
        <v>39.6</v>
      </c>
      <c r="E16" s="5">
        <v>59.2</v>
      </c>
      <c r="F16" s="5">
        <v>64.400000000000006</v>
      </c>
      <c r="G16" s="5">
        <v>60</v>
      </c>
      <c r="H16" s="16">
        <v>71.400000000000006</v>
      </c>
      <c r="I16" s="15">
        <v>85.6</v>
      </c>
      <c r="J16" s="5">
        <v>68</v>
      </c>
      <c r="K16" s="16">
        <v>53.6</v>
      </c>
      <c r="L16" s="23">
        <v>92.8</v>
      </c>
      <c r="M16" s="20">
        <v>64</v>
      </c>
      <c r="N16" s="31">
        <v>3.36</v>
      </c>
      <c r="O16" s="30">
        <v>3.52</v>
      </c>
      <c r="P16" s="30">
        <v>3.72</v>
      </c>
      <c r="Q16" s="30">
        <v>3.36</v>
      </c>
      <c r="R16" s="30">
        <v>3.5</v>
      </c>
      <c r="S16" s="34">
        <v>3.72</v>
      </c>
    </row>
    <row r="17" spans="1:19" x14ac:dyDescent="0.35">
      <c r="A17" s="37">
        <v>360</v>
      </c>
      <c r="B17" s="40">
        <f t="shared" si="0"/>
        <v>270</v>
      </c>
      <c r="C17" s="3">
        <v>32</v>
      </c>
      <c r="D17" s="2">
        <v>38</v>
      </c>
      <c r="E17" s="2">
        <v>55.6</v>
      </c>
      <c r="F17" s="2">
        <v>60</v>
      </c>
      <c r="G17" s="2">
        <v>57.4</v>
      </c>
      <c r="H17" s="11">
        <v>70.400000000000006</v>
      </c>
      <c r="I17" s="10">
        <v>78.8</v>
      </c>
      <c r="J17" s="2">
        <v>65.599999999999994</v>
      </c>
      <c r="K17" s="11">
        <v>55.4</v>
      </c>
      <c r="L17" s="3">
        <v>99.6</v>
      </c>
      <c r="M17" s="4">
        <v>64.8</v>
      </c>
      <c r="N17" s="31">
        <v>3.3</v>
      </c>
      <c r="O17" s="30">
        <v>3.7</v>
      </c>
      <c r="P17" s="30">
        <v>3.92</v>
      </c>
      <c r="Q17" s="30">
        <v>3.38</v>
      </c>
      <c r="R17" s="30">
        <v>3.55</v>
      </c>
      <c r="S17" s="34">
        <v>3.72</v>
      </c>
    </row>
    <row r="18" spans="1:19" x14ac:dyDescent="0.35">
      <c r="A18" s="38">
        <v>370</v>
      </c>
      <c r="B18" s="26">
        <f>(A18+45-$B$1)*2</f>
        <v>290</v>
      </c>
      <c r="C18" s="23">
        <v>34.4</v>
      </c>
      <c r="D18" s="5">
        <v>36.799999999999997</v>
      </c>
      <c r="E18" s="5">
        <v>54.4</v>
      </c>
      <c r="F18" s="5">
        <v>58</v>
      </c>
      <c r="G18" s="5">
        <v>57.6</v>
      </c>
      <c r="H18" s="16">
        <v>66.599999999999994</v>
      </c>
      <c r="I18" s="15">
        <v>76.400000000000006</v>
      </c>
      <c r="J18" s="5">
        <v>68.8</v>
      </c>
      <c r="K18" s="16">
        <v>57.6</v>
      </c>
      <c r="L18" s="23">
        <v>95.2</v>
      </c>
      <c r="M18" s="20">
        <v>64</v>
      </c>
      <c r="N18" s="31">
        <v>3.23</v>
      </c>
      <c r="O18" s="30">
        <v>3.83</v>
      </c>
      <c r="P18" s="30">
        <v>3.86</v>
      </c>
      <c r="Q18" s="30">
        <v>3.46</v>
      </c>
      <c r="R18" s="30">
        <v>3.5</v>
      </c>
      <c r="S18" s="34">
        <v>3.8</v>
      </c>
    </row>
    <row r="19" spans="1:19" x14ac:dyDescent="0.35">
      <c r="A19" s="37">
        <v>380</v>
      </c>
      <c r="B19" s="40">
        <f t="shared" si="0"/>
        <v>310</v>
      </c>
      <c r="C19" s="3">
        <v>37.200000000000003</v>
      </c>
      <c r="D19" s="2">
        <v>35.6</v>
      </c>
      <c r="E19" s="2">
        <v>55.2</v>
      </c>
      <c r="F19" s="2">
        <v>59.2</v>
      </c>
      <c r="G19" s="2">
        <v>59.4</v>
      </c>
      <c r="H19" s="11">
        <v>63.2</v>
      </c>
      <c r="I19" s="10">
        <v>82.4</v>
      </c>
      <c r="J19" s="2">
        <v>80</v>
      </c>
      <c r="K19" s="11">
        <v>69.400000000000006</v>
      </c>
      <c r="L19" s="3">
        <v>110</v>
      </c>
      <c r="M19" s="4">
        <v>67.599999999999994</v>
      </c>
      <c r="N19" s="31">
        <v>3.32</v>
      </c>
      <c r="O19" s="30">
        <v>3.87</v>
      </c>
      <c r="P19" s="30">
        <v>3.9</v>
      </c>
      <c r="Q19" s="30">
        <v>3.54</v>
      </c>
      <c r="R19" s="30">
        <v>3.53</v>
      </c>
      <c r="S19" s="34">
        <v>3.84</v>
      </c>
    </row>
    <row r="20" spans="1:19" x14ac:dyDescent="0.35">
      <c r="A20" s="38">
        <v>390</v>
      </c>
      <c r="B20" s="26">
        <f t="shared" si="0"/>
        <v>330</v>
      </c>
      <c r="C20" s="23">
        <v>40.4</v>
      </c>
      <c r="D20" s="5">
        <v>35.6</v>
      </c>
      <c r="E20" s="5">
        <v>57.6</v>
      </c>
      <c r="F20" s="5">
        <v>61.6</v>
      </c>
      <c r="G20" s="5">
        <v>63.6</v>
      </c>
      <c r="H20" s="16">
        <v>61.4</v>
      </c>
      <c r="I20" s="15">
        <v>92.4</v>
      </c>
      <c r="J20" s="5">
        <v>90.4</v>
      </c>
      <c r="K20" s="16">
        <v>73.599999999999994</v>
      </c>
      <c r="L20" s="23">
        <v>118</v>
      </c>
      <c r="M20" s="20">
        <v>72.8</v>
      </c>
      <c r="N20" s="31">
        <v>3.42</v>
      </c>
      <c r="O20" s="30">
        <v>3.82</v>
      </c>
      <c r="P20" s="30">
        <v>4.0199999999999996</v>
      </c>
      <c r="Q20" s="30">
        <v>3.52</v>
      </c>
      <c r="R20" s="30">
        <v>3.52</v>
      </c>
      <c r="S20" s="34">
        <v>3.84</v>
      </c>
    </row>
    <row r="21" spans="1:19" x14ac:dyDescent="0.35">
      <c r="A21" s="37">
        <v>400</v>
      </c>
      <c r="B21" s="40">
        <f t="shared" si="0"/>
        <v>350</v>
      </c>
      <c r="C21" s="3">
        <v>42.4</v>
      </c>
      <c r="D21" s="2">
        <v>36.4</v>
      </c>
      <c r="E21" s="2">
        <v>61.2</v>
      </c>
      <c r="F21" s="2">
        <v>64.8</v>
      </c>
      <c r="G21" s="2">
        <v>67.599999999999994</v>
      </c>
      <c r="H21" s="11">
        <v>64.2</v>
      </c>
      <c r="I21" s="10">
        <v>101</v>
      </c>
      <c r="J21" s="2">
        <v>98</v>
      </c>
      <c r="K21" s="11">
        <v>74</v>
      </c>
      <c r="L21" s="3">
        <v>120</v>
      </c>
      <c r="M21" s="4">
        <v>75.2</v>
      </c>
      <c r="N21" s="31">
        <v>3.6</v>
      </c>
      <c r="O21" s="30">
        <v>3.59</v>
      </c>
      <c r="P21" s="30">
        <v>3.68</v>
      </c>
      <c r="Q21" s="30">
        <v>3.36</v>
      </c>
      <c r="R21" s="30">
        <v>3.46</v>
      </c>
      <c r="S21" s="34">
        <v>3.84</v>
      </c>
    </row>
    <row r="22" spans="1:19" x14ac:dyDescent="0.35">
      <c r="A22" s="38">
        <v>410</v>
      </c>
      <c r="B22" s="26">
        <f t="shared" si="0"/>
        <v>370</v>
      </c>
      <c r="C22" s="23">
        <v>41.2</v>
      </c>
      <c r="D22" s="5">
        <v>38</v>
      </c>
      <c r="E22" s="5">
        <v>64</v>
      </c>
      <c r="F22" s="5">
        <v>69.2</v>
      </c>
      <c r="G22" s="5">
        <v>68.8</v>
      </c>
      <c r="H22" s="16">
        <v>69</v>
      </c>
      <c r="I22" s="15">
        <v>109</v>
      </c>
      <c r="J22" s="5">
        <v>95.6</v>
      </c>
      <c r="K22" s="16">
        <v>71</v>
      </c>
      <c r="L22" s="23">
        <v>116</v>
      </c>
      <c r="M22" s="20">
        <v>75.2</v>
      </c>
      <c r="N22" s="31">
        <v>3.52</v>
      </c>
      <c r="O22" s="30">
        <v>3.46</v>
      </c>
      <c r="P22" s="30">
        <v>3.57</v>
      </c>
      <c r="Q22" s="30">
        <v>3.34</v>
      </c>
      <c r="R22" s="30">
        <v>3.58</v>
      </c>
      <c r="S22" s="34">
        <v>3.98</v>
      </c>
    </row>
    <row r="23" spans="1:19" x14ac:dyDescent="0.35">
      <c r="A23" s="37">
        <v>420</v>
      </c>
      <c r="B23" s="40">
        <f t="shared" si="0"/>
        <v>390</v>
      </c>
      <c r="C23" s="3">
        <v>38.799999999999997</v>
      </c>
      <c r="D23" s="2">
        <v>40</v>
      </c>
      <c r="E23" s="2">
        <v>64.400000000000006</v>
      </c>
      <c r="F23" s="2">
        <v>68.8</v>
      </c>
      <c r="G23" s="2">
        <v>66.8</v>
      </c>
      <c r="H23" s="11">
        <v>70.2</v>
      </c>
      <c r="I23" s="10">
        <v>96.8</v>
      </c>
      <c r="J23" s="2">
        <v>86</v>
      </c>
      <c r="K23" s="11">
        <v>63.8</v>
      </c>
      <c r="L23" s="3">
        <v>117</v>
      </c>
      <c r="M23" s="4">
        <v>72.8</v>
      </c>
      <c r="N23" s="31">
        <v>3.6</v>
      </c>
      <c r="O23" s="30">
        <v>3.4</v>
      </c>
      <c r="P23" s="30"/>
      <c r="Q23" s="30">
        <v>3.29</v>
      </c>
      <c r="R23" s="30">
        <v>3.58</v>
      </c>
      <c r="S23" s="34">
        <v>3.98</v>
      </c>
    </row>
    <row r="24" spans="1:19" x14ac:dyDescent="0.35">
      <c r="A24" s="38">
        <v>430</v>
      </c>
      <c r="B24" s="26">
        <f t="shared" si="0"/>
        <v>410</v>
      </c>
      <c r="C24" s="23">
        <v>35.6</v>
      </c>
      <c r="D24" s="5">
        <v>40.799999999999997</v>
      </c>
      <c r="E24" s="5">
        <v>66</v>
      </c>
      <c r="F24" s="5">
        <v>67.599999999999994</v>
      </c>
      <c r="G24" s="5">
        <v>65.2</v>
      </c>
      <c r="H24" s="16">
        <v>71.8</v>
      </c>
      <c r="I24" s="15">
        <v>84.8</v>
      </c>
      <c r="J24" s="5">
        <v>76.8</v>
      </c>
      <c r="K24" s="16">
        <v>58</v>
      </c>
      <c r="L24" s="23">
        <v>112</v>
      </c>
      <c r="M24" s="20">
        <v>70.400000000000006</v>
      </c>
      <c r="N24" s="31">
        <v>3.62</v>
      </c>
      <c r="O24" s="30">
        <v>3.35</v>
      </c>
      <c r="P24" s="30"/>
      <c r="Q24" s="30">
        <v>3.27</v>
      </c>
      <c r="R24" s="30">
        <v>3.6</v>
      </c>
      <c r="S24" s="34">
        <v>3.94</v>
      </c>
    </row>
    <row r="25" spans="1:19" x14ac:dyDescent="0.35">
      <c r="A25" s="37">
        <v>440</v>
      </c>
      <c r="B25" s="40">
        <f t="shared" si="0"/>
        <v>430</v>
      </c>
      <c r="C25" s="3">
        <v>32.799999999999997</v>
      </c>
      <c r="D25" s="2">
        <v>41.6</v>
      </c>
      <c r="E25" s="2">
        <v>63.6</v>
      </c>
      <c r="F25" s="2">
        <v>65.599999999999994</v>
      </c>
      <c r="G25" s="2">
        <v>61.8</v>
      </c>
      <c r="H25" s="11">
        <v>72.2</v>
      </c>
      <c r="I25" s="10">
        <v>75.8</v>
      </c>
      <c r="J25" s="2">
        <v>68.8</v>
      </c>
      <c r="K25" s="11">
        <v>54.6</v>
      </c>
      <c r="L25" s="3">
        <v>108</v>
      </c>
      <c r="M25" s="4">
        <v>67.2</v>
      </c>
      <c r="N25" s="31">
        <v>3.68</v>
      </c>
      <c r="O25" s="30">
        <v>3.32</v>
      </c>
      <c r="P25" s="30"/>
      <c r="Q25" s="30">
        <v>3.25</v>
      </c>
      <c r="R25" s="30">
        <v>3.64</v>
      </c>
      <c r="S25" s="34">
        <v>3.9</v>
      </c>
    </row>
    <row r="26" spans="1:19" ht="15" thickBot="1" x14ac:dyDescent="0.4">
      <c r="A26" s="39">
        <v>450</v>
      </c>
      <c r="B26" s="27">
        <f t="shared" si="0"/>
        <v>450</v>
      </c>
      <c r="C26" s="24">
        <v>31.6</v>
      </c>
      <c r="D26" s="13">
        <v>40.799999999999997</v>
      </c>
      <c r="E26" s="13">
        <v>61.6</v>
      </c>
      <c r="F26" s="13">
        <v>64</v>
      </c>
      <c r="G26" s="13">
        <v>59.6</v>
      </c>
      <c r="H26" s="14">
        <v>71.8</v>
      </c>
      <c r="I26" s="12">
        <v>70.8</v>
      </c>
      <c r="J26" s="13">
        <v>66.400000000000006</v>
      </c>
      <c r="K26" s="14">
        <v>53.8</v>
      </c>
      <c r="L26" s="24">
        <v>104</v>
      </c>
      <c r="M26" s="21">
        <v>65</v>
      </c>
      <c r="N26" s="32">
        <v>3.7</v>
      </c>
      <c r="O26" s="33">
        <v>3.33</v>
      </c>
      <c r="P26" s="33"/>
      <c r="Q26" s="33">
        <v>3.27</v>
      </c>
      <c r="R26" s="33">
        <v>3.72</v>
      </c>
      <c r="S26" s="35">
        <v>3.94</v>
      </c>
    </row>
    <row r="27" spans="1:19" ht="15" thickBot="1" x14ac:dyDescent="0.4"/>
    <row r="28" spans="1:19" x14ac:dyDescent="0.35">
      <c r="B28" s="7" t="s">
        <v>0</v>
      </c>
      <c r="C28" s="8">
        <f t="shared" ref="C28:L28" si="1">AVERAGE(C8:C26)</f>
        <v>36.652631578947364</v>
      </c>
      <c r="D28" s="8">
        <f t="shared" si="1"/>
        <v>38.905263157894737</v>
      </c>
      <c r="E28" s="8">
        <f t="shared" si="1"/>
        <v>61.684210526315788</v>
      </c>
      <c r="F28" s="8">
        <f t="shared" si="1"/>
        <v>65.578947368421041</v>
      </c>
      <c r="G28" s="8">
        <f t="shared" si="1"/>
        <v>63.705263157894727</v>
      </c>
      <c r="H28" s="8">
        <f t="shared" si="1"/>
        <v>65.931578947368422</v>
      </c>
      <c r="I28" s="8">
        <f t="shared" si="1"/>
        <v>86.484210526315778</v>
      </c>
      <c r="J28" s="8">
        <f t="shared" si="1"/>
        <v>81.399999999999991</v>
      </c>
      <c r="K28" s="8">
        <f t="shared" si="1"/>
        <v>64.031578947368416</v>
      </c>
      <c r="L28" s="8">
        <f t="shared" si="1"/>
        <v>108.72631578947369</v>
      </c>
      <c r="M28" s="8">
        <f t="shared" ref="M28:S28" si="2">AVERAGE(M8:M26)</f>
        <v>68.494736842105269</v>
      </c>
      <c r="N28" s="43">
        <f t="shared" si="2"/>
        <v>3.5278947368421054</v>
      </c>
      <c r="O28" s="43">
        <f t="shared" si="2"/>
        <v>3.4884210526315789</v>
      </c>
      <c r="P28" s="43">
        <f t="shared" si="2"/>
        <v>3.5953333333333339</v>
      </c>
      <c r="Q28" s="43">
        <f t="shared" si="2"/>
        <v>3.3847368421052635</v>
      </c>
      <c r="R28" s="43">
        <f t="shared" si="2"/>
        <v>3.5889473684210524</v>
      </c>
      <c r="S28" s="43">
        <f t="shared" si="2"/>
        <v>3.9178947368421051</v>
      </c>
    </row>
    <row r="29" spans="1:19" x14ac:dyDescent="0.35">
      <c r="B29" s="10" t="s">
        <v>1</v>
      </c>
      <c r="C29" s="2">
        <f t="shared" ref="C29:L29" si="3">MAX(C8:C26)-MIN(C8:C26)</f>
        <v>11.2</v>
      </c>
      <c r="D29" s="2">
        <f t="shared" si="3"/>
        <v>6.3999999999999986</v>
      </c>
      <c r="E29" s="2">
        <f t="shared" si="3"/>
        <v>11.600000000000001</v>
      </c>
      <c r="F29" s="2">
        <f t="shared" si="3"/>
        <v>11.200000000000003</v>
      </c>
      <c r="G29" s="2">
        <f t="shared" si="3"/>
        <v>11.399999999999999</v>
      </c>
      <c r="H29" s="2">
        <f t="shared" si="3"/>
        <v>11.800000000000004</v>
      </c>
      <c r="I29" s="2">
        <f t="shared" si="3"/>
        <v>40.200000000000003</v>
      </c>
      <c r="J29" s="2">
        <f t="shared" si="3"/>
        <v>32.400000000000006</v>
      </c>
      <c r="K29" s="2">
        <f t="shared" si="3"/>
        <v>20.399999999999999</v>
      </c>
      <c r="L29" s="2">
        <f t="shared" si="3"/>
        <v>27.200000000000003</v>
      </c>
      <c r="M29" s="2">
        <f t="shared" ref="M29:S29" si="4">MAX(M8:M26)-MIN(M8:M26)</f>
        <v>12.400000000000006</v>
      </c>
      <c r="N29" s="44">
        <f t="shared" si="4"/>
        <v>0.4700000000000002</v>
      </c>
      <c r="O29" s="44">
        <f t="shared" si="4"/>
        <v>0.57000000000000028</v>
      </c>
      <c r="P29" s="44">
        <f t="shared" si="4"/>
        <v>0.6899999999999995</v>
      </c>
      <c r="Q29" s="44">
        <f t="shared" si="4"/>
        <v>0.29000000000000004</v>
      </c>
      <c r="R29" s="44">
        <f t="shared" si="4"/>
        <v>0.27</v>
      </c>
      <c r="S29" s="44">
        <f t="shared" si="4"/>
        <v>0.52</v>
      </c>
    </row>
    <row r="30" spans="1:19" ht="15" thickBot="1" x14ac:dyDescent="0.4">
      <c r="B30" s="12" t="s">
        <v>2</v>
      </c>
      <c r="C30" s="13">
        <f>C29/C28</f>
        <v>0.30557151062607696</v>
      </c>
      <c r="D30" s="13">
        <f t="shared" ref="D30:S30" si="5">D29/D28</f>
        <v>0.16450216450216446</v>
      </c>
      <c r="E30" s="13">
        <f t="shared" si="5"/>
        <v>0.18805460750853245</v>
      </c>
      <c r="F30" s="13">
        <f t="shared" si="5"/>
        <v>0.17078651685393265</v>
      </c>
      <c r="G30" s="13">
        <f t="shared" si="5"/>
        <v>0.17894910773298084</v>
      </c>
      <c r="H30" s="13">
        <f t="shared" si="5"/>
        <v>0.17897341741837636</v>
      </c>
      <c r="I30" s="13">
        <f t="shared" si="5"/>
        <v>0.46482473222979559</v>
      </c>
      <c r="J30" s="13">
        <f t="shared" si="5"/>
        <v>0.39803439803439816</v>
      </c>
      <c r="K30" s="13">
        <f t="shared" si="5"/>
        <v>0.31859279960545783</v>
      </c>
      <c r="L30" s="13">
        <f t="shared" si="5"/>
        <v>0.25016942588827573</v>
      </c>
      <c r="M30" s="13">
        <f t="shared" si="5"/>
        <v>0.18103580759182425</v>
      </c>
      <c r="N30" s="45">
        <f t="shared" si="5"/>
        <v>0.13322392958376852</v>
      </c>
      <c r="O30" s="45">
        <f t="shared" si="5"/>
        <v>0.16339770669885342</v>
      </c>
      <c r="P30" s="45">
        <f t="shared" si="5"/>
        <v>0.19191544594845153</v>
      </c>
      <c r="Q30" s="45">
        <f t="shared" si="5"/>
        <v>8.5678743585756501E-2</v>
      </c>
      <c r="R30" s="45">
        <f t="shared" si="5"/>
        <v>7.5230972283326009E-2</v>
      </c>
      <c r="S30" s="45">
        <f t="shared" si="5"/>
        <v>0.13272434175174638</v>
      </c>
    </row>
  </sheetData>
  <mergeCells count="8">
    <mergeCell ref="N6:S6"/>
    <mergeCell ref="C6:F6"/>
    <mergeCell ref="G6:M6"/>
    <mergeCell ref="N7:S7"/>
    <mergeCell ref="G7:H7"/>
    <mergeCell ref="I7:K7"/>
    <mergeCell ref="L7:M7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E895-151E-4A4E-BF98-A98551AA3379}">
  <dimension ref="A1:AD44"/>
  <sheetViews>
    <sheetView zoomScale="90" zoomScaleNormal="64" workbookViewId="0">
      <selection activeCell="D4" sqref="D4"/>
    </sheetView>
  </sheetViews>
  <sheetFormatPr baseColWidth="10" defaultRowHeight="14.5" x14ac:dyDescent="0.35"/>
  <cols>
    <col min="1" max="1" width="27" bestFit="1" customWidth="1"/>
    <col min="2" max="2" width="35" bestFit="1" customWidth="1"/>
    <col min="17" max="17" width="14.81640625" customWidth="1"/>
    <col min="18" max="18" width="11.36328125" customWidth="1"/>
    <col min="19" max="19" width="16.1796875" customWidth="1"/>
    <col min="21" max="21" width="16.36328125" customWidth="1"/>
    <col min="23" max="23" width="18.6328125" customWidth="1"/>
    <col min="24" max="24" width="16" customWidth="1"/>
    <col min="25" max="25" width="17.1796875" customWidth="1"/>
  </cols>
  <sheetData>
    <row r="1" spans="1:30" x14ac:dyDescent="0.35">
      <c r="A1" s="7" t="s">
        <v>4</v>
      </c>
      <c r="B1" s="9">
        <v>270</v>
      </c>
    </row>
    <row r="2" spans="1:30" x14ac:dyDescent="0.35">
      <c r="A2" s="10" t="s">
        <v>5</v>
      </c>
      <c r="B2" s="11">
        <v>50</v>
      </c>
    </row>
    <row r="3" spans="1:30" ht="15" thickBot="1" x14ac:dyDescent="0.4">
      <c r="A3" s="12" t="s">
        <v>17</v>
      </c>
      <c r="B3" s="14">
        <v>60</v>
      </c>
    </row>
    <row r="4" spans="1:30" ht="15" thickBot="1" x14ac:dyDescent="0.4">
      <c r="C4" t="s">
        <v>35</v>
      </c>
      <c r="D4">
        <f>500*8/100</f>
        <v>40</v>
      </c>
      <c r="E4" t="s">
        <v>37</v>
      </c>
      <c r="F4">
        <f>200*8/100</f>
        <v>16</v>
      </c>
      <c r="G4" t="s">
        <v>37</v>
      </c>
      <c r="H4">
        <v>16</v>
      </c>
      <c r="I4" t="s">
        <v>35</v>
      </c>
      <c r="J4">
        <v>40</v>
      </c>
      <c r="K4" t="s">
        <v>36</v>
      </c>
      <c r="L4">
        <v>4</v>
      </c>
      <c r="N4" t="s">
        <v>35</v>
      </c>
      <c r="O4">
        <v>40</v>
      </c>
      <c r="Q4" t="s">
        <v>38</v>
      </c>
      <c r="R4">
        <v>8</v>
      </c>
      <c r="S4" t="s">
        <v>36</v>
      </c>
      <c r="T4">
        <v>4</v>
      </c>
      <c r="U4" t="s">
        <v>39</v>
      </c>
      <c r="V4">
        <v>1.6</v>
      </c>
      <c r="Y4" s="48"/>
    </row>
    <row r="5" spans="1:30" ht="15" thickBot="1" x14ac:dyDescent="0.4">
      <c r="A5" s="6" t="s">
        <v>13</v>
      </c>
      <c r="B5" s="1" t="s">
        <v>14</v>
      </c>
      <c r="C5" s="64" t="s">
        <v>18</v>
      </c>
      <c r="D5" s="66"/>
      <c r="E5" s="64" t="s">
        <v>19</v>
      </c>
      <c r="F5" s="66"/>
      <c r="G5" s="64" t="s">
        <v>20</v>
      </c>
      <c r="H5" s="66"/>
      <c r="I5" s="64" t="s">
        <v>21</v>
      </c>
      <c r="J5" s="66"/>
      <c r="K5" s="64" t="s">
        <v>23</v>
      </c>
      <c r="L5" s="65"/>
      <c r="M5" s="66"/>
      <c r="N5" s="64" t="s">
        <v>22</v>
      </c>
      <c r="O5" s="65"/>
      <c r="P5" s="66"/>
      <c r="Q5" s="64" t="s">
        <v>24</v>
      </c>
      <c r="R5" s="66"/>
      <c r="S5" s="64" t="s">
        <v>25</v>
      </c>
      <c r="T5" s="66"/>
      <c r="U5" s="64" t="s">
        <v>26</v>
      </c>
      <c r="V5" s="66"/>
      <c r="W5" s="64" t="s">
        <v>27</v>
      </c>
      <c r="X5" s="66"/>
      <c r="Y5" s="1" t="s">
        <v>28</v>
      </c>
    </row>
    <row r="6" spans="1:30" s="46" customFormat="1" ht="15" thickBot="1" x14ac:dyDescent="0.4">
      <c r="A6" s="36">
        <v>270</v>
      </c>
      <c r="B6" s="25">
        <f>(A6-$B$1)*2</f>
        <v>0</v>
      </c>
      <c r="C6" s="47">
        <v>3.1</v>
      </c>
      <c r="D6" s="46">
        <v>3.22</v>
      </c>
      <c r="E6" s="7">
        <v>0.44800000000000001</v>
      </c>
      <c r="F6" s="9">
        <v>0.44800000000000001</v>
      </c>
      <c r="G6" s="7">
        <v>0.26500000000000001</v>
      </c>
      <c r="H6" s="9">
        <v>0.316</v>
      </c>
      <c r="I6" s="7">
        <v>2.54</v>
      </c>
      <c r="J6" s="19">
        <v>2.67</v>
      </c>
      <c r="K6" s="7">
        <v>5.2999999999999999E-2</v>
      </c>
      <c r="L6" s="8">
        <v>5.8000000000000003E-2</v>
      </c>
      <c r="M6" s="19">
        <v>6.8000000000000005E-2</v>
      </c>
      <c r="N6" s="7">
        <v>2.56</v>
      </c>
      <c r="O6" s="8">
        <v>2.56</v>
      </c>
      <c r="P6" s="19">
        <v>2.64</v>
      </c>
      <c r="Q6" s="7">
        <v>0.13</v>
      </c>
      <c r="R6" s="9">
        <v>0.154</v>
      </c>
      <c r="S6" s="7">
        <v>0.03</v>
      </c>
      <c r="T6" s="9">
        <v>0.03</v>
      </c>
      <c r="U6" s="15">
        <v>2.1999999999999999E-2</v>
      </c>
      <c r="V6" s="16">
        <v>2.4E-2</v>
      </c>
      <c r="W6" s="7">
        <v>1.6E-2</v>
      </c>
      <c r="X6" s="19">
        <v>1.54E-2</v>
      </c>
      <c r="Y6" s="25">
        <v>1.4999999999999999E-2</v>
      </c>
      <c r="Z6" s="23"/>
      <c r="AA6" s="5"/>
      <c r="AB6" s="5"/>
      <c r="AC6" s="23"/>
      <c r="AD6" s="5"/>
    </row>
    <row r="7" spans="1:30" ht="15" thickBot="1" x14ac:dyDescent="0.4">
      <c r="A7" s="37">
        <v>280</v>
      </c>
      <c r="B7" s="25">
        <f t="shared" ref="B7:B24" si="0">(A7-$B$1)*2</f>
        <v>20</v>
      </c>
      <c r="C7" s="3">
        <v>3.2</v>
      </c>
      <c r="D7" s="4">
        <v>3.27</v>
      </c>
      <c r="E7" s="10">
        <v>0.60399999999999998</v>
      </c>
      <c r="F7" s="11">
        <v>0.63200000000000001</v>
      </c>
      <c r="G7" s="10">
        <v>0.33</v>
      </c>
      <c r="H7" s="11">
        <v>0.36399999999999999</v>
      </c>
      <c r="I7" s="10">
        <v>2.5</v>
      </c>
      <c r="J7" s="4">
        <v>2.6</v>
      </c>
      <c r="K7" s="10">
        <v>9.8400000000000001E-2</v>
      </c>
      <c r="L7" s="2">
        <v>0.1</v>
      </c>
      <c r="M7" s="4">
        <v>0.11</v>
      </c>
      <c r="N7" s="10">
        <v>2.72</v>
      </c>
      <c r="O7" s="2">
        <v>2.8</v>
      </c>
      <c r="P7" s="4">
        <v>2.72</v>
      </c>
      <c r="Q7" s="10">
        <v>0.19600000000000001</v>
      </c>
      <c r="R7" s="11">
        <v>0.21199999999999999</v>
      </c>
      <c r="S7" s="10">
        <v>4.5999999999999999E-2</v>
      </c>
      <c r="T7" s="11">
        <v>4.8000000000000001E-2</v>
      </c>
      <c r="U7" s="10">
        <v>3.3000000000000002E-2</v>
      </c>
      <c r="V7" s="11">
        <v>3.3000000000000002E-2</v>
      </c>
      <c r="W7" s="10">
        <v>1.7000000000000001E-2</v>
      </c>
      <c r="X7" s="4">
        <v>1.6E-2</v>
      </c>
      <c r="Y7" s="40">
        <v>1.4E-2</v>
      </c>
      <c r="Z7" s="3"/>
      <c r="AA7" s="2"/>
      <c r="AB7" s="2"/>
      <c r="AC7" s="3"/>
      <c r="AD7" s="2"/>
    </row>
    <row r="8" spans="1:30" s="46" customFormat="1" ht="15" thickBot="1" x14ac:dyDescent="0.4">
      <c r="A8" s="38">
        <v>290</v>
      </c>
      <c r="B8" s="25">
        <f t="shared" si="0"/>
        <v>40</v>
      </c>
      <c r="C8" s="23">
        <v>3.36</v>
      </c>
      <c r="D8" s="20">
        <v>3.43</v>
      </c>
      <c r="E8" s="15">
        <v>0.93200000000000005</v>
      </c>
      <c r="F8" s="16">
        <v>0.96799999999999997</v>
      </c>
      <c r="G8" s="15">
        <v>0.48399999999999999</v>
      </c>
      <c r="H8" s="16">
        <v>0.5</v>
      </c>
      <c r="I8" s="15">
        <v>2.5299999999999998</v>
      </c>
      <c r="J8" s="20">
        <v>2.56</v>
      </c>
      <c r="K8" s="15">
        <v>0.186</v>
      </c>
      <c r="L8" s="5">
        <v>0.19600000000000001</v>
      </c>
      <c r="M8" s="20">
        <v>0.2</v>
      </c>
      <c r="N8" s="15">
        <v>3.04</v>
      </c>
      <c r="O8" s="5">
        <v>3.2</v>
      </c>
      <c r="P8" s="20">
        <v>3.12</v>
      </c>
      <c r="Q8" s="15">
        <v>0.34399999999999997</v>
      </c>
      <c r="R8" s="16">
        <v>0.35599999999999998</v>
      </c>
      <c r="S8" s="15">
        <v>9.1999999999999998E-2</v>
      </c>
      <c r="T8" s="16">
        <v>9.2999999999999999E-2</v>
      </c>
      <c r="U8" s="15">
        <v>6.0999999999999999E-2</v>
      </c>
      <c r="V8" s="16">
        <v>6.5000000000000002E-2</v>
      </c>
      <c r="W8" s="15">
        <v>1.9199999999999998E-2</v>
      </c>
      <c r="X8" s="20">
        <v>1.8000000000000002E-2</v>
      </c>
      <c r="Y8" s="26">
        <v>1.5800000000000002E-2</v>
      </c>
      <c r="Z8" s="23"/>
      <c r="AA8" s="5"/>
      <c r="AB8" s="5"/>
      <c r="AC8" s="23"/>
      <c r="AD8" s="5"/>
    </row>
    <row r="9" spans="1:30" ht="15" thickBot="1" x14ac:dyDescent="0.4">
      <c r="A9" s="37">
        <v>300</v>
      </c>
      <c r="B9" s="25">
        <f t="shared" si="0"/>
        <v>60</v>
      </c>
      <c r="C9" s="3">
        <v>3.56</v>
      </c>
      <c r="D9" s="4">
        <v>3.62</v>
      </c>
      <c r="E9" s="10">
        <v>1.29</v>
      </c>
      <c r="F9" s="11">
        <v>1.29</v>
      </c>
      <c r="G9" s="10">
        <v>0.65200000000000002</v>
      </c>
      <c r="H9" s="11">
        <v>0.61599999999999999</v>
      </c>
      <c r="I9" s="10">
        <v>2.4900000000000002</v>
      </c>
      <c r="J9" s="4">
        <v>2.6</v>
      </c>
      <c r="K9" s="10">
        <v>0.28999999999999998</v>
      </c>
      <c r="L9" s="2">
        <v>0.28799999999999998</v>
      </c>
      <c r="M9" s="4">
        <v>0.29199999999999998</v>
      </c>
      <c r="N9" s="10">
        <v>3.44</v>
      </c>
      <c r="O9" s="2">
        <v>3.52</v>
      </c>
      <c r="P9" s="4">
        <v>3.52</v>
      </c>
      <c r="Q9" s="10">
        <v>0.51</v>
      </c>
      <c r="R9" s="11">
        <v>0.52400000000000002</v>
      </c>
      <c r="S9" s="10">
        <v>0.13</v>
      </c>
      <c r="T9" s="11">
        <v>0.13600000000000001</v>
      </c>
      <c r="U9" s="10">
        <v>8.7999999999999995E-2</v>
      </c>
      <c r="V9" s="11">
        <v>9.0999999999999998E-2</v>
      </c>
      <c r="W9" s="10">
        <v>2.1399999999999999E-2</v>
      </c>
      <c r="X9" s="4">
        <v>1.9600000000000003E-2</v>
      </c>
      <c r="Y9" s="40">
        <v>1.6E-2</v>
      </c>
      <c r="Z9" s="3"/>
      <c r="AA9" s="2"/>
      <c r="AB9" s="2"/>
      <c r="AC9" s="3"/>
      <c r="AD9" s="2"/>
    </row>
    <row r="10" spans="1:30" s="46" customFormat="1" ht="15" thickBot="1" x14ac:dyDescent="0.4">
      <c r="A10" s="38">
        <v>310</v>
      </c>
      <c r="B10" s="25">
        <f t="shared" si="0"/>
        <v>80</v>
      </c>
      <c r="C10" s="23">
        <v>3.61</v>
      </c>
      <c r="D10" s="20">
        <v>3.7</v>
      </c>
      <c r="E10" s="15">
        <v>1.5</v>
      </c>
      <c r="F10" s="16">
        <v>1.51</v>
      </c>
      <c r="G10" s="15">
        <v>0.76800000000000002</v>
      </c>
      <c r="H10" s="16">
        <v>0.69599999999999995</v>
      </c>
      <c r="I10" s="15">
        <v>2.48</v>
      </c>
      <c r="J10" s="20">
        <v>2.57</v>
      </c>
      <c r="K10" s="15">
        <v>0.34799999999999998</v>
      </c>
      <c r="L10" s="5">
        <v>0.34</v>
      </c>
      <c r="M10" s="20">
        <v>0.34</v>
      </c>
      <c r="N10" s="15">
        <v>3.6</v>
      </c>
      <c r="O10" s="5">
        <v>3.84</v>
      </c>
      <c r="P10" s="20">
        <v>3.72</v>
      </c>
      <c r="Q10" s="15">
        <v>0.61599999999999999</v>
      </c>
      <c r="R10" s="16">
        <v>0.63</v>
      </c>
      <c r="S10" s="15">
        <v>0.16400000000000001</v>
      </c>
      <c r="T10" s="16">
        <v>0.158</v>
      </c>
      <c r="U10" s="15">
        <v>0.10400000000000001</v>
      </c>
      <c r="V10" s="16">
        <v>0.11</v>
      </c>
      <c r="W10" s="46">
        <v>2.3E-2</v>
      </c>
      <c r="X10" s="20">
        <v>2.1500000000000002E-2</v>
      </c>
      <c r="Y10" s="26">
        <v>1.52E-2</v>
      </c>
      <c r="Z10" s="23"/>
      <c r="AA10" s="5"/>
      <c r="AB10" s="5"/>
      <c r="AC10" s="23"/>
      <c r="AD10" s="5"/>
    </row>
    <row r="11" spans="1:30" ht="15" thickBot="1" x14ac:dyDescent="0.4">
      <c r="A11" s="37">
        <v>320</v>
      </c>
      <c r="B11" s="25">
        <f t="shared" si="0"/>
        <v>100</v>
      </c>
      <c r="C11" s="3">
        <v>3.51</v>
      </c>
      <c r="D11" s="4">
        <v>3.6</v>
      </c>
      <c r="E11" s="10">
        <v>1.46</v>
      </c>
      <c r="F11" s="11">
        <v>1.46</v>
      </c>
      <c r="G11" s="10">
        <v>0.752</v>
      </c>
      <c r="H11" s="11">
        <v>0.66800000000000004</v>
      </c>
      <c r="I11" s="10">
        <v>2.44</v>
      </c>
      <c r="J11" s="4">
        <v>2.54</v>
      </c>
      <c r="K11" s="10">
        <v>0.34399999999999997</v>
      </c>
      <c r="L11" s="2">
        <v>0.33400000000000002</v>
      </c>
      <c r="M11" s="4">
        <v>0.32800000000000001</v>
      </c>
      <c r="N11" s="10">
        <v>3.52</v>
      </c>
      <c r="O11" s="2">
        <v>3.68</v>
      </c>
      <c r="P11" s="4">
        <v>3.6</v>
      </c>
      <c r="Q11" s="10">
        <v>0.6</v>
      </c>
      <c r="R11" s="11">
        <v>0.625</v>
      </c>
      <c r="S11" s="10">
        <v>0.156</v>
      </c>
      <c r="T11" s="11">
        <v>0.16</v>
      </c>
      <c r="U11" s="10">
        <v>0.1</v>
      </c>
      <c r="V11" s="11">
        <v>0.108</v>
      </c>
      <c r="W11" s="10">
        <v>2.3E-2</v>
      </c>
      <c r="X11" s="4">
        <v>2.2100000000000002E-2</v>
      </c>
      <c r="Y11" s="40">
        <v>1.4999999999999999E-2</v>
      </c>
      <c r="Z11" s="3"/>
      <c r="AA11" s="2"/>
      <c r="AB11" s="2"/>
      <c r="AC11" s="3"/>
      <c r="AD11" s="2"/>
    </row>
    <row r="12" spans="1:30" s="46" customFormat="1" ht="15" thickBot="1" x14ac:dyDescent="0.4">
      <c r="A12" s="38">
        <v>330</v>
      </c>
      <c r="B12" s="25">
        <f t="shared" si="0"/>
        <v>120</v>
      </c>
      <c r="C12" s="23">
        <v>3.39</v>
      </c>
      <c r="D12" s="20">
        <v>3.42</v>
      </c>
      <c r="E12" s="15">
        <v>1.22</v>
      </c>
      <c r="F12" s="16">
        <v>1.22</v>
      </c>
      <c r="G12" s="15">
        <v>0.63600000000000001</v>
      </c>
      <c r="H12" s="16">
        <v>0.57999999999999996</v>
      </c>
      <c r="I12" s="15">
        <v>2.42</v>
      </c>
      <c r="J12" s="20">
        <v>2.5299999999999998</v>
      </c>
      <c r="K12" s="15">
        <v>0.26800000000000002</v>
      </c>
      <c r="L12" s="5">
        <v>0.26400000000000001</v>
      </c>
      <c r="M12" s="20">
        <v>0.26400000000000001</v>
      </c>
      <c r="N12" s="15">
        <v>3.28</v>
      </c>
      <c r="O12" s="5">
        <v>3.44</v>
      </c>
      <c r="P12" s="20">
        <v>3.36</v>
      </c>
      <c r="Q12" s="15">
        <v>0.48799999999999999</v>
      </c>
      <c r="R12" s="16">
        <v>0.502</v>
      </c>
      <c r="S12" s="15">
        <v>0.128</v>
      </c>
      <c r="T12" s="16">
        <v>0.128</v>
      </c>
      <c r="U12" s="15">
        <v>8.4000000000000005E-2</v>
      </c>
      <c r="V12" s="16">
        <v>8.7000000000000008E-2</v>
      </c>
      <c r="W12" s="15">
        <v>2.1999999999999999E-2</v>
      </c>
      <c r="X12" s="20">
        <v>2.07E-2</v>
      </c>
      <c r="Y12" s="26">
        <v>1.4999999999999999E-2</v>
      </c>
      <c r="Z12" s="23"/>
      <c r="AA12" s="5"/>
      <c r="AB12" s="5"/>
      <c r="AC12" s="23"/>
      <c r="AD12" s="5"/>
    </row>
    <row r="13" spans="1:30" ht="15" thickBot="1" x14ac:dyDescent="0.4">
      <c r="A13" s="37">
        <v>340</v>
      </c>
      <c r="B13" s="25">
        <f t="shared" si="0"/>
        <v>140</v>
      </c>
      <c r="C13" s="3">
        <v>3.18</v>
      </c>
      <c r="D13" s="4">
        <v>3.25</v>
      </c>
      <c r="E13" s="10">
        <v>0.85</v>
      </c>
      <c r="F13" s="11">
        <v>0.84799999999999998</v>
      </c>
      <c r="G13" s="10">
        <v>0.45800000000000002</v>
      </c>
      <c r="H13" s="11">
        <v>0.46</v>
      </c>
      <c r="I13" s="10">
        <v>2.41</v>
      </c>
      <c r="J13" s="4">
        <v>2.54</v>
      </c>
      <c r="K13" s="10">
        <v>0.17</v>
      </c>
      <c r="L13" s="2">
        <v>0.16900000000000001</v>
      </c>
      <c r="M13" s="4">
        <v>0.17399999999999999</v>
      </c>
      <c r="N13" s="10">
        <v>2.88</v>
      </c>
      <c r="O13" s="2">
        <v>2.96</v>
      </c>
      <c r="P13" s="4">
        <v>2.96</v>
      </c>
      <c r="Q13" s="10">
        <v>0.32</v>
      </c>
      <c r="R13" s="11">
        <v>0.33400000000000002</v>
      </c>
      <c r="S13" s="10">
        <v>8.4000000000000005E-2</v>
      </c>
      <c r="T13" s="11">
        <v>8.4000000000000005E-2</v>
      </c>
      <c r="U13" s="10">
        <v>5.3600000000000002E-2</v>
      </c>
      <c r="V13" s="11">
        <v>5.9000000000000004E-2</v>
      </c>
      <c r="W13" s="10">
        <v>1.9400000000000001E-2</v>
      </c>
      <c r="X13" s="4">
        <v>1.8000000000000002E-2</v>
      </c>
      <c r="Y13" s="40">
        <v>1.52E-2</v>
      </c>
      <c r="Z13" s="3"/>
      <c r="AA13" s="2"/>
      <c r="AB13" s="2"/>
      <c r="AC13" s="3"/>
      <c r="AD13" s="2"/>
    </row>
    <row r="14" spans="1:30" s="46" customFormat="1" ht="15" thickBot="1" x14ac:dyDescent="0.4">
      <c r="A14" s="38">
        <v>350</v>
      </c>
      <c r="B14" s="25">
        <f t="shared" si="0"/>
        <v>160</v>
      </c>
      <c r="C14" s="23">
        <v>3.04</v>
      </c>
      <c r="D14" s="20">
        <v>3.1</v>
      </c>
      <c r="E14" s="15">
        <v>0.55200000000000005</v>
      </c>
      <c r="F14" s="16">
        <v>0.56000000000000005</v>
      </c>
      <c r="G14" s="15">
        <v>0.32200000000000001</v>
      </c>
      <c r="H14" s="16">
        <v>0.37</v>
      </c>
      <c r="I14" s="15">
        <v>2.54</v>
      </c>
      <c r="J14" s="20">
        <v>2.5499999999999998</v>
      </c>
      <c r="K14" s="15">
        <v>9.1999999999999998E-2</v>
      </c>
      <c r="L14" s="5">
        <v>0.84</v>
      </c>
      <c r="M14" s="20">
        <v>9.6000000000000002E-2</v>
      </c>
      <c r="N14" s="15">
        <v>2.56</v>
      </c>
      <c r="O14" s="5">
        <v>2.76</v>
      </c>
      <c r="P14" s="20">
        <v>2.72</v>
      </c>
      <c r="Q14" s="15">
        <v>0.184</v>
      </c>
      <c r="R14" s="16">
        <v>0.20399999999999999</v>
      </c>
      <c r="S14" s="15">
        <v>4.3999999999999997E-2</v>
      </c>
      <c r="T14" s="16">
        <v>4.3999999999999997E-2</v>
      </c>
      <c r="U14" s="15">
        <v>0.03</v>
      </c>
      <c r="V14" s="16">
        <v>3.3000000000000002E-2</v>
      </c>
      <c r="W14" s="15">
        <v>1.7000000000000001E-2</v>
      </c>
      <c r="X14" s="20">
        <v>1.6500000000000001E-2</v>
      </c>
      <c r="Y14" s="26">
        <v>1.5800000000000002E-2</v>
      </c>
      <c r="Z14" s="23"/>
      <c r="AA14" s="5"/>
      <c r="AB14" s="5"/>
      <c r="AC14" s="23"/>
      <c r="AD14" s="5"/>
    </row>
    <row r="15" spans="1:30" ht="15" thickBot="1" x14ac:dyDescent="0.4">
      <c r="A15" s="37">
        <v>360</v>
      </c>
      <c r="B15" s="25">
        <f t="shared" si="0"/>
        <v>180</v>
      </c>
      <c r="C15" s="3">
        <v>3.24</v>
      </c>
      <c r="D15" s="4">
        <v>3.06</v>
      </c>
      <c r="E15" s="10">
        <v>0.44800000000000001</v>
      </c>
      <c r="F15" s="11">
        <v>0.46400000000000002</v>
      </c>
      <c r="G15" s="10">
        <v>0.27400000000000002</v>
      </c>
      <c r="H15" s="11">
        <v>0.312</v>
      </c>
      <c r="I15" s="10">
        <v>2.63</v>
      </c>
      <c r="J15" s="4">
        <v>2.58</v>
      </c>
      <c r="K15" s="10">
        <v>5.6000000000000001E-2</v>
      </c>
      <c r="L15" s="2">
        <v>5.6000000000000001E-2</v>
      </c>
      <c r="M15" s="4">
        <v>6.8000000000000005E-2</v>
      </c>
      <c r="N15" s="10">
        <v>2.72</v>
      </c>
      <c r="O15" s="2">
        <v>2.72</v>
      </c>
      <c r="P15" s="4">
        <v>2.64</v>
      </c>
      <c r="Q15" s="10">
        <v>0.13800000000000001</v>
      </c>
      <c r="R15" s="11">
        <v>0.158</v>
      </c>
      <c r="S15" s="10">
        <v>2.8000000000000001E-2</v>
      </c>
      <c r="T15" s="11">
        <v>2.8000000000000001E-2</v>
      </c>
      <c r="U15" s="10">
        <v>2.3E-2</v>
      </c>
      <c r="V15" s="11">
        <v>2.4E-2</v>
      </c>
      <c r="W15" s="10">
        <v>1.6E-2</v>
      </c>
      <c r="X15" s="4">
        <v>1.4999999999999999E-2</v>
      </c>
      <c r="Y15" s="51">
        <v>1.4999999999999999E-2</v>
      </c>
      <c r="Z15" s="50"/>
      <c r="AA15" s="49"/>
      <c r="AB15" s="49"/>
      <c r="AC15" s="2"/>
      <c r="AD15" s="2"/>
    </row>
    <row r="16" spans="1:30" s="46" customFormat="1" ht="15" thickBot="1" x14ac:dyDescent="0.4">
      <c r="A16" s="38">
        <v>370</v>
      </c>
      <c r="B16" s="25">
        <f t="shared" si="0"/>
        <v>200</v>
      </c>
      <c r="C16" s="23">
        <v>3.32</v>
      </c>
      <c r="D16" s="20">
        <v>3.32</v>
      </c>
      <c r="E16" s="15">
        <v>0.58399999999999996</v>
      </c>
      <c r="F16" s="16">
        <v>0.60799999999999998</v>
      </c>
      <c r="G16" s="15">
        <v>0.32200000000000001</v>
      </c>
      <c r="H16" s="16">
        <v>0.38200000000000001</v>
      </c>
      <c r="I16" s="15">
        <v>2.66</v>
      </c>
      <c r="J16" s="20">
        <v>2.6</v>
      </c>
      <c r="K16" s="15">
        <v>9.2999999999999999E-2</v>
      </c>
      <c r="L16" s="5">
        <v>0.1</v>
      </c>
      <c r="M16" s="20">
        <v>0.108</v>
      </c>
      <c r="N16" s="15">
        <v>2.96</v>
      </c>
      <c r="O16" s="5">
        <v>2.96</v>
      </c>
      <c r="P16" s="20">
        <v>2.8</v>
      </c>
      <c r="Q16" s="15">
        <v>0.20399999999999999</v>
      </c>
      <c r="R16" s="16">
        <v>0.22600000000000001</v>
      </c>
      <c r="S16" s="15">
        <v>4.3999999999999997E-2</v>
      </c>
      <c r="T16" s="16">
        <v>4.8000000000000001E-2</v>
      </c>
      <c r="U16" s="15">
        <v>3.6000000000000004E-2</v>
      </c>
      <c r="V16" s="16">
        <v>3.6000000000000004E-2</v>
      </c>
      <c r="W16" s="15">
        <v>1.6500000000000001E-2</v>
      </c>
      <c r="X16" s="20">
        <v>1.6199999999999999E-2</v>
      </c>
      <c r="Y16" s="26">
        <v>1.4999999999999999E-2</v>
      </c>
      <c r="Z16" s="23"/>
      <c r="AA16" s="5"/>
      <c r="AB16" s="5"/>
      <c r="AC16" s="5"/>
      <c r="AD16" s="5"/>
    </row>
    <row r="17" spans="1:30" ht="15" thickBot="1" x14ac:dyDescent="0.4">
      <c r="A17" s="37">
        <v>380</v>
      </c>
      <c r="B17" s="25">
        <f t="shared" si="0"/>
        <v>220</v>
      </c>
      <c r="C17" s="3">
        <v>3.42</v>
      </c>
      <c r="D17" s="4">
        <v>3.46</v>
      </c>
      <c r="E17" s="10">
        <v>0.92</v>
      </c>
      <c r="F17" s="11">
        <v>0.92800000000000005</v>
      </c>
      <c r="G17" s="10">
        <v>0.49</v>
      </c>
      <c r="H17" s="11">
        <v>0.53200000000000003</v>
      </c>
      <c r="I17" s="10">
        <v>2.66</v>
      </c>
      <c r="J17" s="4">
        <v>2.64</v>
      </c>
      <c r="K17" s="10">
        <v>0.183</v>
      </c>
      <c r="L17" s="2">
        <v>0.184</v>
      </c>
      <c r="M17" s="4">
        <v>0.19400000000000001</v>
      </c>
      <c r="N17" s="10">
        <v>3.28</v>
      </c>
      <c r="O17" s="2">
        <v>3.2</v>
      </c>
      <c r="P17" s="4">
        <v>3.2</v>
      </c>
      <c r="Q17" s="10">
        <v>0.374</v>
      </c>
      <c r="R17" s="11">
        <v>0.38</v>
      </c>
      <c r="S17" s="10">
        <v>9.1999999999999998E-2</v>
      </c>
      <c r="T17" s="11">
        <v>8.8999999999999996E-2</v>
      </c>
      <c r="U17" s="10">
        <v>0.06</v>
      </c>
      <c r="V17" s="11">
        <v>6.0999999999999999E-2</v>
      </c>
      <c r="W17" s="10">
        <v>1.9800000000000002E-2</v>
      </c>
      <c r="X17" s="4">
        <v>1.8600000000000002E-2</v>
      </c>
      <c r="Y17" s="40">
        <v>1.4800000000000001E-2</v>
      </c>
      <c r="Z17" s="3"/>
      <c r="AA17" s="2"/>
      <c r="AB17" s="2"/>
      <c r="AC17" s="2"/>
      <c r="AD17" s="2"/>
    </row>
    <row r="18" spans="1:30" s="46" customFormat="1" ht="15" thickBot="1" x14ac:dyDescent="0.4">
      <c r="A18" s="38">
        <v>390</v>
      </c>
      <c r="B18" s="25">
        <f t="shared" si="0"/>
        <v>240</v>
      </c>
      <c r="C18" s="23">
        <v>3.57</v>
      </c>
      <c r="D18" s="20">
        <v>3.56</v>
      </c>
      <c r="E18" s="15">
        <v>1.24</v>
      </c>
      <c r="F18" s="16">
        <v>1.24</v>
      </c>
      <c r="G18" s="15">
        <v>0.67</v>
      </c>
      <c r="H18" s="16">
        <v>0.64800000000000002</v>
      </c>
      <c r="I18" s="15">
        <v>2.67</v>
      </c>
      <c r="J18" s="20">
        <v>2.6</v>
      </c>
      <c r="K18" s="15">
        <v>0.26600000000000001</v>
      </c>
      <c r="L18" s="5">
        <v>0.28199999999999997</v>
      </c>
      <c r="M18" s="20">
        <v>0.27600000000000002</v>
      </c>
      <c r="N18" s="15">
        <v>3.76</v>
      </c>
      <c r="O18" s="5">
        <v>3.68</v>
      </c>
      <c r="P18" s="20">
        <v>3.52</v>
      </c>
      <c r="Q18" s="15">
        <v>0.53600000000000003</v>
      </c>
      <c r="R18" s="16">
        <v>0.55000000000000004</v>
      </c>
      <c r="S18" s="15">
        <v>0.14000000000000001</v>
      </c>
      <c r="T18" s="16">
        <v>0.13500000000000001</v>
      </c>
      <c r="U18" s="15">
        <v>0.09</v>
      </c>
      <c r="V18" s="16">
        <v>9.0999999999999998E-2</v>
      </c>
      <c r="W18" s="15">
        <v>2.3E-2</v>
      </c>
      <c r="X18" s="20">
        <v>2.1700000000000001E-2</v>
      </c>
      <c r="Y18" s="26">
        <v>1.52E-2</v>
      </c>
      <c r="Z18" s="23"/>
      <c r="AA18" s="5"/>
      <c r="AB18" s="5"/>
      <c r="AC18" s="5"/>
      <c r="AD18" s="5"/>
    </row>
    <row r="19" spans="1:30" ht="15" thickBot="1" x14ac:dyDescent="0.4">
      <c r="A19" s="37">
        <v>400</v>
      </c>
      <c r="B19" s="25">
        <f t="shared" si="0"/>
        <v>260</v>
      </c>
      <c r="C19" s="3">
        <v>3.7</v>
      </c>
      <c r="D19" s="4">
        <v>3.62</v>
      </c>
      <c r="E19" s="10">
        <v>1.45</v>
      </c>
      <c r="F19" s="11">
        <v>1.47</v>
      </c>
      <c r="G19" s="10">
        <v>0.76</v>
      </c>
      <c r="H19" s="11">
        <v>0.71</v>
      </c>
      <c r="I19" s="10">
        <v>2.59</v>
      </c>
      <c r="J19" s="4">
        <v>2.54</v>
      </c>
      <c r="K19" s="10">
        <v>0.313</v>
      </c>
      <c r="L19" s="2">
        <v>0.33800000000000002</v>
      </c>
      <c r="M19" s="4">
        <v>0.32800000000000001</v>
      </c>
      <c r="N19" s="10">
        <v>3.84</v>
      </c>
      <c r="O19" s="2">
        <v>3.78</v>
      </c>
      <c r="P19" s="4">
        <v>3.6</v>
      </c>
      <c r="Q19" s="10">
        <v>0.64800000000000002</v>
      </c>
      <c r="R19" s="11">
        <v>0.628</v>
      </c>
      <c r="S19" s="10">
        <v>0.16800000000000001</v>
      </c>
      <c r="T19" s="11">
        <v>0.16500000000000001</v>
      </c>
      <c r="U19" s="10">
        <v>0.10300000000000001</v>
      </c>
      <c r="V19" s="11">
        <v>0.108</v>
      </c>
      <c r="W19" s="10">
        <v>2.4E-2</v>
      </c>
      <c r="X19" s="4">
        <v>2.2200000000000001E-2</v>
      </c>
      <c r="Y19" s="40">
        <v>1.5599999999999999E-2</v>
      </c>
      <c r="Z19" s="3"/>
      <c r="AA19" s="2"/>
      <c r="AB19" s="2"/>
      <c r="AC19" s="2"/>
      <c r="AD19" s="2"/>
    </row>
    <row r="20" spans="1:30" s="46" customFormat="1" ht="15" thickBot="1" x14ac:dyDescent="0.4">
      <c r="A20" s="38">
        <v>410</v>
      </c>
      <c r="B20" s="25">
        <f t="shared" si="0"/>
        <v>280</v>
      </c>
      <c r="C20" s="23">
        <v>3.42</v>
      </c>
      <c r="D20" s="20">
        <v>3.4</v>
      </c>
      <c r="E20" s="15">
        <v>1.39</v>
      </c>
      <c r="F20" s="16">
        <v>1.39</v>
      </c>
      <c r="G20" s="15">
        <v>0.73199999999999998</v>
      </c>
      <c r="H20" s="16">
        <v>0.67600000000000005</v>
      </c>
      <c r="I20" s="15">
        <v>2.4300000000000002</v>
      </c>
      <c r="J20" s="20">
        <v>2.4700000000000002</v>
      </c>
      <c r="K20" s="15">
        <v>0.309</v>
      </c>
      <c r="L20" s="5">
        <v>0.32</v>
      </c>
      <c r="M20" s="20">
        <v>0.316</v>
      </c>
      <c r="N20" s="15">
        <v>3.76</v>
      </c>
      <c r="O20" s="5">
        <v>3.52</v>
      </c>
      <c r="P20" s="20">
        <v>3.52</v>
      </c>
      <c r="Q20" s="15">
        <v>0.624</v>
      </c>
      <c r="R20" s="16">
        <v>0.59399999999999997</v>
      </c>
      <c r="S20" s="15">
        <v>0.16</v>
      </c>
      <c r="T20" s="16">
        <v>0.16</v>
      </c>
      <c r="U20" s="15">
        <v>9.5000000000000001E-2</v>
      </c>
      <c r="V20" s="16">
        <v>0.10400000000000001</v>
      </c>
      <c r="W20" s="15">
        <v>2.3800000000000002E-2</v>
      </c>
      <c r="X20" s="20">
        <v>2.18E-2</v>
      </c>
      <c r="Y20" s="26">
        <v>1.54E-2</v>
      </c>
      <c r="Z20" s="23"/>
      <c r="AA20" s="5"/>
      <c r="AB20" s="5"/>
      <c r="AC20" s="5"/>
      <c r="AD20" s="5"/>
    </row>
    <row r="21" spans="1:30" ht="15" thickBot="1" x14ac:dyDescent="0.4">
      <c r="A21" s="37">
        <v>420</v>
      </c>
      <c r="B21" s="25">
        <f t="shared" si="0"/>
        <v>300</v>
      </c>
      <c r="C21" s="3">
        <v>3.2</v>
      </c>
      <c r="D21" s="4">
        <v>3.26</v>
      </c>
      <c r="E21" s="10">
        <v>1.1299999999999999</v>
      </c>
      <c r="F21" s="11">
        <v>1.1499999999999999</v>
      </c>
      <c r="G21" s="10">
        <v>0.61599999999999999</v>
      </c>
      <c r="H21" s="11">
        <v>0.57999999999999996</v>
      </c>
      <c r="I21" s="10">
        <v>2.34</v>
      </c>
      <c r="J21" s="4">
        <v>2.39</v>
      </c>
      <c r="K21" s="10">
        <v>0.248</v>
      </c>
      <c r="L21" s="2">
        <v>0.25600000000000001</v>
      </c>
      <c r="M21" s="4">
        <v>0.25</v>
      </c>
      <c r="N21" s="10">
        <v>3.36</v>
      </c>
      <c r="O21" s="2">
        <v>3.24</v>
      </c>
      <c r="P21" s="4">
        <v>3.2</v>
      </c>
      <c r="Q21" s="10">
        <v>0.5</v>
      </c>
      <c r="R21" s="11">
        <v>0.46800000000000003</v>
      </c>
      <c r="S21" s="10">
        <v>0.13200000000000001</v>
      </c>
      <c r="T21" s="11">
        <v>0.125</v>
      </c>
      <c r="U21" s="10">
        <v>0.08</v>
      </c>
      <c r="V21" s="11">
        <v>8.5000000000000006E-2</v>
      </c>
      <c r="W21" s="10">
        <v>2.1000000000000001E-2</v>
      </c>
      <c r="X21" s="4">
        <v>0.02</v>
      </c>
      <c r="Y21" s="40">
        <v>1.6E-2</v>
      </c>
      <c r="Z21" s="3"/>
      <c r="AA21" s="2"/>
      <c r="AB21" s="2"/>
      <c r="AC21" s="2"/>
      <c r="AD21" s="2"/>
    </row>
    <row r="22" spans="1:30" s="46" customFormat="1" ht="15" thickBot="1" x14ac:dyDescent="0.4">
      <c r="A22" s="38">
        <v>430</v>
      </c>
      <c r="B22" s="25">
        <f t="shared" si="0"/>
        <v>320</v>
      </c>
      <c r="C22" s="23">
        <v>3.06</v>
      </c>
      <c r="D22" s="20">
        <v>3.08</v>
      </c>
      <c r="E22" s="15">
        <v>0.82</v>
      </c>
      <c r="F22" s="16">
        <v>0.82</v>
      </c>
      <c r="G22" s="15">
        <v>0.44</v>
      </c>
      <c r="H22" s="16">
        <v>0.44</v>
      </c>
      <c r="I22" s="15">
        <v>2.34</v>
      </c>
      <c r="J22" s="20">
        <v>2.35</v>
      </c>
      <c r="K22" s="15">
        <v>0.156</v>
      </c>
      <c r="L22" s="5">
        <v>0.16200000000000001</v>
      </c>
      <c r="M22" s="20">
        <v>0.158</v>
      </c>
      <c r="N22" s="15">
        <v>2.88</v>
      </c>
      <c r="O22" s="5">
        <v>2.8</v>
      </c>
      <c r="P22" s="20">
        <v>2.8</v>
      </c>
      <c r="Q22" s="15">
        <v>0.33400000000000002</v>
      </c>
      <c r="R22" s="16">
        <v>0.34399999999999997</v>
      </c>
      <c r="S22" s="15">
        <v>8.3000000000000004E-2</v>
      </c>
      <c r="T22" s="16">
        <v>8.2000000000000003E-2</v>
      </c>
      <c r="U22" s="15">
        <v>5.5E-2</v>
      </c>
      <c r="V22" s="16">
        <v>5.5E-2</v>
      </c>
      <c r="W22" s="15">
        <v>1.8000000000000002E-2</v>
      </c>
      <c r="X22" s="20">
        <v>1.78E-2</v>
      </c>
      <c r="Y22" s="26">
        <v>1.5599999999999999E-2</v>
      </c>
      <c r="Z22" s="23"/>
      <c r="AA22" s="5"/>
      <c r="AB22" s="5"/>
      <c r="AC22" s="5"/>
      <c r="AD22" s="5"/>
    </row>
    <row r="23" spans="1:30" ht="15" thickBot="1" x14ac:dyDescent="0.4">
      <c r="A23" s="37">
        <v>440</v>
      </c>
      <c r="B23" s="25">
        <f t="shared" si="0"/>
        <v>340</v>
      </c>
      <c r="C23" s="3">
        <v>2.92</v>
      </c>
      <c r="D23" s="4">
        <v>2.94</v>
      </c>
      <c r="E23" s="10">
        <v>0.52800000000000002</v>
      </c>
      <c r="F23" s="11">
        <v>0.52800000000000002</v>
      </c>
      <c r="G23" s="10">
        <v>0.29799999999999999</v>
      </c>
      <c r="H23" s="11">
        <v>0.34200000000000003</v>
      </c>
      <c r="I23" s="10">
        <v>2.38</v>
      </c>
      <c r="J23" s="4">
        <v>2.38</v>
      </c>
      <c r="K23" s="10">
        <v>8.7999999999999995E-2</v>
      </c>
      <c r="L23" s="2">
        <v>0.09</v>
      </c>
      <c r="M23" s="4">
        <v>0.09</v>
      </c>
      <c r="N23" s="10">
        <v>2.48</v>
      </c>
      <c r="O23" s="2">
        <v>2.48</v>
      </c>
      <c r="P23" s="4">
        <v>2.52</v>
      </c>
      <c r="Q23" s="10">
        <v>0.192</v>
      </c>
      <c r="R23" s="11">
        <v>0.23400000000000001</v>
      </c>
      <c r="S23" s="10">
        <v>4.8000000000000001E-2</v>
      </c>
      <c r="T23" s="11">
        <v>4.3000000000000003E-2</v>
      </c>
      <c r="U23" s="10">
        <v>3.3000000000000002E-2</v>
      </c>
      <c r="V23" s="11">
        <v>3.4000000000000002E-2</v>
      </c>
      <c r="W23" s="10">
        <v>1.6E-2</v>
      </c>
      <c r="X23" s="4">
        <v>1.6E-2</v>
      </c>
      <c r="Y23" s="40">
        <v>1.54E-2</v>
      </c>
      <c r="Z23" s="3"/>
      <c r="AA23" s="2"/>
      <c r="AB23" s="2"/>
      <c r="AC23" s="2"/>
      <c r="AD23" s="2"/>
    </row>
    <row r="24" spans="1:30" s="46" customFormat="1" ht="15" thickBot="1" x14ac:dyDescent="0.4">
      <c r="A24" s="39">
        <v>450</v>
      </c>
      <c r="B24" s="25">
        <f t="shared" si="0"/>
        <v>360</v>
      </c>
      <c r="C24" s="24">
        <v>2.94</v>
      </c>
      <c r="D24" s="21">
        <v>2.92</v>
      </c>
      <c r="E24" s="12">
        <v>0.41599999999999998</v>
      </c>
      <c r="F24" s="14">
        <v>0.42399999999999999</v>
      </c>
      <c r="G24" s="12">
        <v>0.252</v>
      </c>
      <c r="H24" s="14">
        <v>0.29799999999999999</v>
      </c>
      <c r="I24" s="12">
        <v>2.4</v>
      </c>
      <c r="J24" s="21">
        <v>2.48</v>
      </c>
      <c r="K24" s="12">
        <v>5.3600000000000002E-2</v>
      </c>
      <c r="L24" s="13">
        <v>0.06</v>
      </c>
      <c r="M24" s="21">
        <v>6.8000000000000005E-2</v>
      </c>
      <c r="N24" s="12">
        <v>2.4</v>
      </c>
      <c r="O24" s="13">
        <v>2.4</v>
      </c>
      <c r="P24" s="21">
        <v>2.44</v>
      </c>
      <c r="Q24" s="12">
        <v>0.128</v>
      </c>
      <c r="R24" s="14">
        <v>0.16400000000000001</v>
      </c>
      <c r="S24" s="12">
        <v>0.03</v>
      </c>
      <c r="T24" s="14">
        <v>0.03</v>
      </c>
      <c r="U24" s="12">
        <v>2.5000000000000001E-2</v>
      </c>
      <c r="V24" s="14">
        <v>2.7E-2</v>
      </c>
      <c r="W24" s="12">
        <v>1.5800000000000002E-2</v>
      </c>
      <c r="X24" s="21">
        <v>1.54E-2</v>
      </c>
      <c r="Y24" s="27">
        <v>1.4999999999999999E-2</v>
      </c>
      <c r="Z24" s="23"/>
      <c r="AA24" s="5"/>
      <c r="AB24" s="5"/>
      <c r="AC24" s="5"/>
      <c r="AD24" s="5"/>
    </row>
    <row r="26" spans="1:30" x14ac:dyDescent="0.35">
      <c r="E26">
        <f>AVERAGE(E6:F6)</f>
        <v>0.44800000000000001</v>
      </c>
    </row>
    <row r="27" spans="1:30" x14ac:dyDescent="0.35">
      <c r="E27">
        <f t="shared" ref="E27:E44" si="1">AVERAGE(E7:F7)</f>
        <v>0.61799999999999999</v>
      </c>
    </row>
    <row r="28" spans="1:30" x14ac:dyDescent="0.35">
      <c r="E28">
        <f t="shared" si="1"/>
        <v>0.95</v>
      </c>
    </row>
    <row r="29" spans="1:30" x14ac:dyDescent="0.35">
      <c r="E29">
        <f t="shared" si="1"/>
        <v>1.29</v>
      </c>
    </row>
    <row r="30" spans="1:30" x14ac:dyDescent="0.35">
      <c r="E30">
        <f t="shared" si="1"/>
        <v>1.5049999999999999</v>
      </c>
    </row>
    <row r="31" spans="1:30" x14ac:dyDescent="0.35">
      <c r="E31">
        <f t="shared" si="1"/>
        <v>1.46</v>
      </c>
    </row>
    <row r="32" spans="1:30" x14ac:dyDescent="0.35">
      <c r="E32">
        <f t="shared" si="1"/>
        <v>1.22</v>
      </c>
    </row>
    <row r="33" spans="5:5" x14ac:dyDescent="0.35">
      <c r="E33">
        <f t="shared" si="1"/>
        <v>0.84899999999999998</v>
      </c>
    </row>
    <row r="34" spans="5:5" x14ac:dyDescent="0.35">
      <c r="E34">
        <f t="shared" si="1"/>
        <v>0.55600000000000005</v>
      </c>
    </row>
    <row r="35" spans="5:5" x14ac:dyDescent="0.35">
      <c r="E35">
        <f>AVERAGE(E15:F15)</f>
        <v>0.45600000000000002</v>
      </c>
    </row>
    <row r="36" spans="5:5" x14ac:dyDescent="0.35">
      <c r="E36">
        <f t="shared" si="1"/>
        <v>0.59599999999999997</v>
      </c>
    </row>
    <row r="37" spans="5:5" x14ac:dyDescent="0.35">
      <c r="E37">
        <f t="shared" si="1"/>
        <v>0.92400000000000004</v>
      </c>
    </row>
    <row r="38" spans="5:5" x14ac:dyDescent="0.35">
      <c r="E38">
        <f t="shared" si="1"/>
        <v>1.24</v>
      </c>
    </row>
    <row r="39" spans="5:5" x14ac:dyDescent="0.35">
      <c r="E39">
        <f t="shared" si="1"/>
        <v>1.46</v>
      </c>
    </row>
    <row r="40" spans="5:5" x14ac:dyDescent="0.35">
      <c r="E40">
        <f>AVERAGE(E20:F20)</f>
        <v>1.39</v>
      </c>
    </row>
    <row r="41" spans="5:5" x14ac:dyDescent="0.35">
      <c r="E41">
        <f t="shared" si="1"/>
        <v>1.1399999999999999</v>
      </c>
    </row>
    <row r="42" spans="5:5" x14ac:dyDescent="0.35">
      <c r="E42">
        <f>AVERAGE(E22:F22)</f>
        <v>0.82</v>
      </c>
    </row>
    <row r="43" spans="5:5" x14ac:dyDescent="0.35">
      <c r="E43">
        <f t="shared" si="1"/>
        <v>0.52800000000000002</v>
      </c>
    </row>
    <row r="44" spans="5:5" x14ac:dyDescent="0.35">
      <c r="E44">
        <f t="shared" si="1"/>
        <v>0.42</v>
      </c>
    </row>
  </sheetData>
  <mergeCells count="10">
    <mergeCell ref="C5:D5"/>
    <mergeCell ref="E5:F5"/>
    <mergeCell ref="G5:H5"/>
    <mergeCell ref="I5:J5"/>
    <mergeCell ref="K5:M5"/>
    <mergeCell ref="U5:V5"/>
    <mergeCell ref="W5:X5"/>
    <mergeCell ref="N5:P5"/>
    <mergeCell ref="Q5:R5"/>
    <mergeCell ref="S5:T5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2335-FD94-5446-AD09-CA49E482A7B1}">
  <dimension ref="A1:J24"/>
  <sheetViews>
    <sheetView topLeftCell="B1" zoomScale="71" workbookViewId="0">
      <selection activeCell="D34" sqref="D34"/>
    </sheetView>
  </sheetViews>
  <sheetFormatPr baseColWidth="10" defaultRowHeight="14.5" x14ac:dyDescent="0.35"/>
  <cols>
    <col min="1" max="1" width="15.6328125" bestFit="1" customWidth="1"/>
    <col min="2" max="2" width="35" bestFit="1" customWidth="1"/>
    <col min="3" max="3" width="16" bestFit="1" customWidth="1"/>
    <col min="4" max="4" width="13.6328125" bestFit="1" customWidth="1"/>
    <col min="6" max="6" width="12.36328125" bestFit="1" customWidth="1"/>
    <col min="7" max="7" width="16.453125" bestFit="1" customWidth="1"/>
  </cols>
  <sheetData>
    <row r="1" spans="1:10" x14ac:dyDescent="0.35">
      <c r="A1" s="7" t="s">
        <v>4</v>
      </c>
      <c r="B1" s="9">
        <v>270</v>
      </c>
    </row>
    <row r="2" spans="1:10" x14ac:dyDescent="0.35">
      <c r="A2" s="10" t="s">
        <v>5</v>
      </c>
      <c r="B2" s="11">
        <v>50</v>
      </c>
    </row>
    <row r="3" spans="1:10" ht="15" thickBot="1" x14ac:dyDescent="0.4">
      <c r="A3" s="12" t="s">
        <v>17</v>
      </c>
      <c r="B3" s="14">
        <v>70</v>
      </c>
    </row>
    <row r="4" spans="1:10" ht="15" thickBot="1" x14ac:dyDescent="0.4">
      <c r="C4" t="s">
        <v>34</v>
      </c>
      <c r="D4" t="s">
        <v>35</v>
      </c>
      <c r="F4" t="s">
        <v>35</v>
      </c>
      <c r="G4" t="s">
        <v>36</v>
      </c>
    </row>
    <row r="5" spans="1:10" ht="15" thickBot="1" x14ac:dyDescent="0.4">
      <c r="A5" s="1" t="s">
        <v>13</v>
      </c>
      <c r="B5" s="1" t="s">
        <v>14</v>
      </c>
      <c r="C5" s="56" t="s">
        <v>29</v>
      </c>
      <c r="D5" s="67" t="s">
        <v>18</v>
      </c>
      <c r="E5" s="68"/>
      <c r="F5" s="57" t="s">
        <v>30</v>
      </c>
      <c r="G5" s="69" t="s">
        <v>31</v>
      </c>
      <c r="H5" s="70"/>
      <c r="I5" t="s">
        <v>32</v>
      </c>
      <c r="J5" t="s">
        <v>33</v>
      </c>
    </row>
    <row r="6" spans="1:10" x14ac:dyDescent="0.35">
      <c r="A6" s="25">
        <v>315</v>
      </c>
      <c r="B6" s="52">
        <f>(A6+45-$B$1)*2</f>
        <v>180</v>
      </c>
      <c r="C6" s="36">
        <v>0</v>
      </c>
      <c r="D6" s="7">
        <v>0.52</v>
      </c>
      <c r="E6" s="19">
        <v>0.57999999999999996</v>
      </c>
      <c r="F6" s="25">
        <v>1.56</v>
      </c>
      <c r="G6" s="46">
        <v>0.04</v>
      </c>
      <c r="H6" s="46">
        <v>0.04</v>
      </c>
      <c r="I6">
        <f>(D6+E6)/2</f>
        <v>0.55000000000000004</v>
      </c>
      <c r="J6">
        <f>(G6+H6)/2</f>
        <v>0.04</v>
      </c>
    </row>
    <row r="7" spans="1:10" x14ac:dyDescent="0.35">
      <c r="A7" s="40">
        <v>315</v>
      </c>
      <c r="B7" s="53">
        <f t="shared" ref="B7:B24" si="0">(A7+45-$B$1)*2</f>
        <v>180</v>
      </c>
      <c r="C7" s="37">
        <v>10</v>
      </c>
      <c r="D7" s="10">
        <v>0.46400000000000002</v>
      </c>
      <c r="E7" s="4">
        <v>0.54</v>
      </c>
      <c r="F7" s="40">
        <v>1.58</v>
      </c>
      <c r="G7">
        <v>3.4000000000000002E-2</v>
      </c>
      <c r="H7">
        <v>3.5999999999999997E-2</v>
      </c>
      <c r="I7">
        <f t="shared" ref="I7:I24" si="1">(D7+E7)/2</f>
        <v>0.502</v>
      </c>
      <c r="J7">
        <f t="shared" ref="J7:J24" si="2">(G7+H7)/2</f>
        <v>3.5000000000000003E-2</v>
      </c>
    </row>
    <row r="8" spans="1:10" x14ac:dyDescent="0.35">
      <c r="A8" s="26">
        <v>315</v>
      </c>
      <c r="B8" s="54">
        <f t="shared" si="0"/>
        <v>180</v>
      </c>
      <c r="C8" s="38">
        <v>20</v>
      </c>
      <c r="D8" s="15">
        <v>0.51200000000000001</v>
      </c>
      <c r="E8" s="20">
        <v>0.57999999999999996</v>
      </c>
      <c r="F8" s="26">
        <v>1.56</v>
      </c>
      <c r="G8" s="46">
        <v>4.4999999999999998E-2</v>
      </c>
      <c r="H8" s="46">
        <v>4.8000000000000001E-2</v>
      </c>
      <c r="I8">
        <f t="shared" si="1"/>
        <v>0.54600000000000004</v>
      </c>
      <c r="J8">
        <f t="shared" si="2"/>
        <v>4.65E-2</v>
      </c>
    </row>
    <row r="9" spans="1:10" x14ac:dyDescent="0.35">
      <c r="A9" s="40">
        <v>315</v>
      </c>
      <c r="B9" s="53">
        <f t="shared" si="0"/>
        <v>180</v>
      </c>
      <c r="C9" s="37">
        <v>30</v>
      </c>
      <c r="D9" s="10">
        <v>0.628</v>
      </c>
      <c r="E9" s="4">
        <v>0.68</v>
      </c>
      <c r="F9" s="40">
        <v>1.58</v>
      </c>
      <c r="G9">
        <v>0.06</v>
      </c>
      <c r="H9">
        <v>7.5999999999999998E-2</v>
      </c>
      <c r="I9">
        <f t="shared" si="1"/>
        <v>0.65400000000000003</v>
      </c>
      <c r="J9">
        <f t="shared" si="2"/>
        <v>6.8000000000000005E-2</v>
      </c>
    </row>
    <row r="10" spans="1:10" x14ac:dyDescent="0.35">
      <c r="A10" s="26">
        <v>315</v>
      </c>
      <c r="B10" s="54">
        <f t="shared" si="0"/>
        <v>180</v>
      </c>
      <c r="C10" s="38">
        <v>40</v>
      </c>
      <c r="D10" s="15">
        <v>0.80800000000000005</v>
      </c>
      <c r="E10" s="20">
        <v>0.86</v>
      </c>
      <c r="F10" s="26">
        <v>1.57</v>
      </c>
      <c r="G10" s="46">
        <v>7.2999999999999995E-2</v>
      </c>
      <c r="H10" s="46">
        <v>0.114</v>
      </c>
      <c r="I10">
        <f t="shared" si="1"/>
        <v>0.83400000000000007</v>
      </c>
      <c r="J10">
        <f t="shared" si="2"/>
        <v>9.35E-2</v>
      </c>
    </row>
    <row r="11" spans="1:10" x14ac:dyDescent="0.35">
      <c r="A11" s="40">
        <v>315</v>
      </c>
      <c r="B11" s="53">
        <f t="shared" si="0"/>
        <v>180</v>
      </c>
      <c r="C11" s="37">
        <v>50</v>
      </c>
      <c r="D11" s="10">
        <v>1.05</v>
      </c>
      <c r="E11" s="4">
        <v>1.1000000000000001</v>
      </c>
      <c r="F11" s="40">
        <v>1.56</v>
      </c>
      <c r="G11">
        <v>0.112</v>
      </c>
      <c r="H11">
        <v>0.16800000000000001</v>
      </c>
      <c r="I11">
        <f t="shared" si="1"/>
        <v>1.0750000000000002</v>
      </c>
      <c r="J11">
        <f t="shared" si="2"/>
        <v>0.14000000000000001</v>
      </c>
    </row>
    <row r="12" spans="1:10" x14ac:dyDescent="0.35">
      <c r="A12" s="26">
        <v>315</v>
      </c>
      <c r="B12" s="54">
        <f t="shared" si="0"/>
        <v>180</v>
      </c>
      <c r="C12" s="38">
        <v>60</v>
      </c>
      <c r="D12" s="15">
        <v>1.22</v>
      </c>
      <c r="E12" s="20">
        <v>1.34</v>
      </c>
      <c r="F12" s="26">
        <v>1.57</v>
      </c>
      <c r="G12" s="46">
        <v>0.16600000000000001</v>
      </c>
      <c r="H12" s="46">
        <v>0.214</v>
      </c>
      <c r="I12">
        <f t="shared" si="1"/>
        <v>1.28</v>
      </c>
      <c r="J12">
        <f t="shared" si="2"/>
        <v>0.19</v>
      </c>
    </row>
    <row r="13" spans="1:10" x14ac:dyDescent="0.35">
      <c r="A13" s="40">
        <v>315</v>
      </c>
      <c r="B13" s="53">
        <f t="shared" si="0"/>
        <v>180</v>
      </c>
      <c r="C13" s="37">
        <v>70</v>
      </c>
      <c r="D13" s="10">
        <v>1.58</v>
      </c>
      <c r="E13" s="4">
        <v>1.56</v>
      </c>
      <c r="F13" s="40">
        <v>1.56</v>
      </c>
      <c r="G13">
        <v>0.216</v>
      </c>
      <c r="H13">
        <v>0.25600000000000001</v>
      </c>
      <c r="I13">
        <f t="shared" si="1"/>
        <v>1.57</v>
      </c>
      <c r="J13">
        <f t="shared" si="2"/>
        <v>0.23599999999999999</v>
      </c>
    </row>
    <row r="14" spans="1:10" x14ac:dyDescent="0.35">
      <c r="A14" s="26">
        <v>315</v>
      </c>
      <c r="B14" s="54">
        <f t="shared" si="0"/>
        <v>180</v>
      </c>
      <c r="C14" s="38">
        <v>80</v>
      </c>
      <c r="D14" s="15">
        <v>1.76</v>
      </c>
      <c r="E14" s="20">
        <v>1.72</v>
      </c>
      <c r="F14" s="26">
        <v>1.58</v>
      </c>
      <c r="G14" s="46">
        <v>0.26600000000000001</v>
      </c>
      <c r="H14" s="46">
        <v>0.29199999999999998</v>
      </c>
      <c r="I14">
        <f t="shared" si="1"/>
        <v>1.74</v>
      </c>
      <c r="J14">
        <f t="shared" si="2"/>
        <v>0.27900000000000003</v>
      </c>
    </row>
    <row r="15" spans="1:10" x14ac:dyDescent="0.35">
      <c r="A15" s="40">
        <v>315</v>
      </c>
      <c r="B15" s="53">
        <f t="shared" si="0"/>
        <v>180</v>
      </c>
      <c r="C15" s="37">
        <v>90</v>
      </c>
      <c r="D15" s="10">
        <v>1.9</v>
      </c>
      <c r="E15" s="4">
        <v>1.86</v>
      </c>
      <c r="F15" s="40">
        <v>1.6</v>
      </c>
      <c r="G15">
        <v>0.30399999999999999</v>
      </c>
      <c r="H15">
        <v>0.318</v>
      </c>
      <c r="I15">
        <f t="shared" si="1"/>
        <v>1.88</v>
      </c>
      <c r="J15">
        <f t="shared" si="2"/>
        <v>0.311</v>
      </c>
    </row>
    <row r="16" spans="1:10" x14ac:dyDescent="0.35">
      <c r="A16" s="26">
        <v>315</v>
      </c>
      <c r="B16" s="54">
        <f>(A16+45-$B$1)*2</f>
        <v>180</v>
      </c>
      <c r="C16" s="38">
        <v>100</v>
      </c>
      <c r="D16" s="15">
        <v>1.94</v>
      </c>
      <c r="E16" s="20">
        <v>1.88</v>
      </c>
      <c r="F16" s="26">
        <v>1.59</v>
      </c>
      <c r="G16" s="46">
        <v>0.33</v>
      </c>
      <c r="H16" s="46">
        <v>0.33200000000000002</v>
      </c>
      <c r="I16">
        <f t="shared" si="1"/>
        <v>1.91</v>
      </c>
      <c r="J16">
        <f t="shared" si="2"/>
        <v>0.33100000000000002</v>
      </c>
    </row>
    <row r="17" spans="1:10" x14ac:dyDescent="0.35">
      <c r="A17" s="40">
        <v>315</v>
      </c>
      <c r="B17" s="53">
        <f t="shared" si="0"/>
        <v>180</v>
      </c>
      <c r="C17" s="37">
        <v>110</v>
      </c>
      <c r="D17" s="10">
        <v>1.89</v>
      </c>
      <c r="E17" s="4">
        <v>1.84</v>
      </c>
      <c r="F17" s="40">
        <v>1.59</v>
      </c>
      <c r="G17">
        <v>0.318</v>
      </c>
      <c r="H17">
        <v>0.312</v>
      </c>
      <c r="I17">
        <f t="shared" si="1"/>
        <v>1.865</v>
      </c>
      <c r="J17">
        <f t="shared" si="2"/>
        <v>0.315</v>
      </c>
    </row>
    <row r="18" spans="1:10" x14ac:dyDescent="0.35">
      <c r="A18" s="26">
        <v>315</v>
      </c>
      <c r="B18" s="54">
        <f t="shared" si="0"/>
        <v>180</v>
      </c>
      <c r="C18" s="38">
        <v>120</v>
      </c>
      <c r="D18" s="15">
        <v>1.77</v>
      </c>
      <c r="E18" s="20">
        <v>1.71</v>
      </c>
      <c r="F18" s="26">
        <v>1.59</v>
      </c>
      <c r="G18" s="46">
        <v>0.29199999999999998</v>
      </c>
      <c r="H18" s="46">
        <v>0.28399999999999997</v>
      </c>
      <c r="I18">
        <f t="shared" si="1"/>
        <v>1.74</v>
      </c>
      <c r="J18">
        <f t="shared" si="2"/>
        <v>0.28799999999999998</v>
      </c>
    </row>
    <row r="19" spans="1:10" x14ac:dyDescent="0.35">
      <c r="A19" s="40">
        <v>315</v>
      </c>
      <c r="B19" s="53">
        <f t="shared" si="0"/>
        <v>180</v>
      </c>
      <c r="C19" s="37">
        <v>130</v>
      </c>
      <c r="D19" s="10">
        <v>1.58</v>
      </c>
      <c r="E19" s="4">
        <v>1.52</v>
      </c>
      <c r="F19" s="40">
        <v>1.6</v>
      </c>
      <c r="G19">
        <v>0.252</v>
      </c>
      <c r="H19">
        <v>0.24399999999999999</v>
      </c>
      <c r="I19">
        <f t="shared" si="1"/>
        <v>1.55</v>
      </c>
      <c r="J19">
        <f t="shared" si="2"/>
        <v>0.248</v>
      </c>
    </row>
    <row r="20" spans="1:10" x14ac:dyDescent="0.35">
      <c r="A20" s="26">
        <v>315</v>
      </c>
      <c r="B20" s="54">
        <f t="shared" si="0"/>
        <v>180</v>
      </c>
      <c r="C20" s="38">
        <v>140</v>
      </c>
      <c r="D20" s="15">
        <v>1.36</v>
      </c>
      <c r="E20" s="20">
        <v>1.3</v>
      </c>
      <c r="F20" s="26">
        <v>1.58</v>
      </c>
      <c r="G20" s="46">
        <v>0.2</v>
      </c>
      <c r="H20" s="46">
        <v>0.2</v>
      </c>
      <c r="I20">
        <f t="shared" si="1"/>
        <v>1.33</v>
      </c>
      <c r="J20">
        <f t="shared" si="2"/>
        <v>0.2</v>
      </c>
    </row>
    <row r="21" spans="1:10" x14ac:dyDescent="0.35">
      <c r="A21" s="40">
        <v>315</v>
      </c>
      <c r="B21" s="53">
        <f t="shared" si="0"/>
        <v>180</v>
      </c>
      <c r="C21" s="37">
        <v>150</v>
      </c>
      <c r="D21" s="10">
        <v>1.1000000000000001</v>
      </c>
      <c r="E21" s="4">
        <v>1.08</v>
      </c>
      <c r="F21" s="40">
        <v>1.58</v>
      </c>
      <c r="G21">
        <v>0.14799999999999999</v>
      </c>
      <c r="H21">
        <v>0.14399999999999999</v>
      </c>
      <c r="I21">
        <f t="shared" si="1"/>
        <v>1.0900000000000001</v>
      </c>
      <c r="J21">
        <f t="shared" si="2"/>
        <v>0.14599999999999999</v>
      </c>
    </row>
    <row r="22" spans="1:10" x14ac:dyDescent="0.35">
      <c r="A22" s="26">
        <v>315</v>
      </c>
      <c r="B22" s="54">
        <f t="shared" si="0"/>
        <v>180</v>
      </c>
      <c r="C22" s="38">
        <v>160</v>
      </c>
      <c r="D22" s="15">
        <v>0.88</v>
      </c>
      <c r="E22" s="20">
        <v>0.84</v>
      </c>
      <c r="F22" s="26">
        <v>1.58</v>
      </c>
      <c r="G22" s="46">
        <v>0.1</v>
      </c>
      <c r="H22" s="46">
        <v>0.1</v>
      </c>
      <c r="I22">
        <f t="shared" si="1"/>
        <v>0.86</v>
      </c>
      <c r="J22">
        <f t="shared" si="2"/>
        <v>0.1</v>
      </c>
    </row>
    <row r="23" spans="1:10" x14ac:dyDescent="0.35">
      <c r="A23" s="40">
        <v>315</v>
      </c>
      <c r="B23" s="53">
        <f t="shared" si="0"/>
        <v>180</v>
      </c>
      <c r="C23" s="37">
        <v>170</v>
      </c>
      <c r="D23" s="10">
        <v>0.7</v>
      </c>
      <c r="E23" s="4">
        <v>0.64</v>
      </c>
      <c r="F23" s="40">
        <v>1.58</v>
      </c>
      <c r="G23">
        <v>0.06</v>
      </c>
      <c r="H23">
        <v>0.06</v>
      </c>
      <c r="I23">
        <f t="shared" si="1"/>
        <v>0.66999999999999993</v>
      </c>
      <c r="J23">
        <f t="shared" si="2"/>
        <v>0.06</v>
      </c>
    </row>
    <row r="24" spans="1:10" ht="15" thickBot="1" x14ac:dyDescent="0.4">
      <c r="A24" s="27">
        <v>315</v>
      </c>
      <c r="B24" s="55">
        <f t="shared" si="0"/>
        <v>180</v>
      </c>
      <c r="C24" s="38">
        <v>180</v>
      </c>
      <c r="D24" s="12">
        <v>0.56000000000000005</v>
      </c>
      <c r="E24" s="21">
        <v>0.54</v>
      </c>
      <c r="F24" s="27">
        <v>1.58</v>
      </c>
      <c r="G24" s="46">
        <v>4.3999999999999997E-2</v>
      </c>
      <c r="H24" s="46">
        <v>0.04</v>
      </c>
      <c r="I24">
        <f t="shared" si="1"/>
        <v>0.55000000000000004</v>
      </c>
      <c r="J24">
        <f t="shared" si="2"/>
        <v>4.1999999999999996E-2</v>
      </c>
    </row>
  </sheetData>
  <mergeCells count="2">
    <mergeCell ref="D5:E5"/>
    <mergeCell ref="G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GAUVIN</dc:creator>
  <cp:lastModifiedBy>Ethan GAUVIN</cp:lastModifiedBy>
  <dcterms:created xsi:type="dcterms:W3CDTF">2025-03-28T14:59:50Z</dcterms:created>
  <dcterms:modified xsi:type="dcterms:W3CDTF">2025-05-02T21:41:35Z</dcterms:modified>
</cp:coreProperties>
</file>