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\Dropbox\PowerPoint 2021-2022\"/>
    </mc:Choice>
  </mc:AlternateContent>
  <xr:revisionPtr revIDLastSave="0" documentId="13_ncr:1_{C750A03E-CA6E-4451-87B1-72D5BE77DA1D}" xr6:coauthVersionLast="47" xr6:coauthVersionMax="47" xr10:uidLastSave="{00000000-0000-0000-0000-000000000000}"/>
  <bookViews>
    <workbookView xWindow="-110" yWindow="-110" windowWidth="19420" windowHeight="10420" activeTab="5" xr2:uid="{48370310-186A-40F1-9D5A-C98B998385DB}"/>
  </bookViews>
  <sheets>
    <sheet name="Feuil2" sheetId="2" r:id="rId1"/>
    <sheet name="embryon BDD" sheetId="1" r:id="rId2"/>
    <sheet name="PAS faire" sheetId="4" r:id="rId3"/>
    <sheet name="BDD 1" sheetId="5" r:id="rId4"/>
    <sheet name="Paramètres" sheetId="3" r:id="rId5"/>
    <sheet name="BDD 2" sheetId="6" r:id="rId6"/>
    <sheet name="Feuil8" sheetId="8" r:id="rId7"/>
    <sheet name="BDD pour stat" sheetId="9" r:id="rId8"/>
    <sheet name="DERS16" sheetId="11" r:id="rId9"/>
    <sheet name="BDD pour stat (2)" sheetId="1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2" l="1"/>
  <c r="L15" i="12"/>
  <c r="K15" i="12"/>
  <c r="M14" i="12"/>
  <c r="L14" i="12"/>
  <c r="K14" i="12"/>
  <c r="M13" i="12"/>
  <c r="L13" i="12"/>
  <c r="K13" i="12"/>
  <c r="M12" i="12"/>
  <c r="L12" i="12"/>
  <c r="K12" i="12"/>
  <c r="M11" i="12"/>
  <c r="L11" i="12"/>
  <c r="K11" i="12"/>
  <c r="M10" i="12"/>
  <c r="L10" i="12"/>
  <c r="K10" i="12"/>
  <c r="M9" i="12"/>
  <c r="L9" i="12"/>
  <c r="K9" i="12"/>
  <c r="M8" i="12"/>
  <c r="L8" i="12"/>
  <c r="K8" i="12"/>
  <c r="M7" i="12"/>
  <c r="L7" i="12"/>
  <c r="K7" i="12"/>
  <c r="M6" i="12"/>
  <c r="L6" i="12"/>
  <c r="K6" i="12"/>
  <c r="L5" i="12"/>
  <c r="K5" i="12"/>
  <c r="G5" i="12"/>
  <c r="M5" i="12" s="1"/>
  <c r="L5" i="9"/>
  <c r="L6" i="9"/>
  <c r="L7" i="9"/>
  <c r="L8" i="9"/>
  <c r="L9" i="9"/>
  <c r="L10" i="9"/>
  <c r="L11" i="9"/>
  <c r="L12" i="9"/>
  <c r="L13" i="9"/>
  <c r="L14" i="9"/>
  <c r="L15" i="9"/>
  <c r="M6" i="9"/>
  <c r="M11" i="9"/>
  <c r="M13" i="9"/>
  <c r="M14" i="9"/>
  <c r="M7" i="9"/>
  <c r="M10" i="9"/>
  <c r="M15" i="9"/>
  <c r="M8" i="9"/>
  <c r="M9" i="9"/>
  <c r="M12" i="9"/>
  <c r="G5" i="9"/>
  <c r="M5" i="9" s="1"/>
  <c r="V7" i="11"/>
  <c r="AF32" i="11"/>
  <c r="AE32" i="11"/>
  <c r="AD32" i="11"/>
  <c r="AC32" i="11"/>
  <c r="AB32" i="11"/>
  <c r="AA32" i="11"/>
  <c r="Z32" i="11"/>
  <c r="Y32" i="11"/>
  <c r="X32" i="11"/>
  <c r="W32" i="11"/>
  <c r="V32" i="11"/>
  <c r="AF31" i="11"/>
  <c r="AE31" i="11"/>
  <c r="AD31" i="11"/>
  <c r="AC31" i="11"/>
  <c r="AB31" i="11"/>
  <c r="AA31" i="11"/>
  <c r="Z31" i="11"/>
  <c r="Y31" i="11"/>
  <c r="X31" i="11"/>
  <c r="W31" i="11"/>
  <c r="V31" i="11"/>
  <c r="AF30" i="11"/>
  <c r="AE30" i="11"/>
  <c r="AD30" i="11"/>
  <c r="AC30" i="11"/>
  <c r="AB30" i="11"/>
  <c r="AA30" i="11"/>
  <c r="Z30" i="11"/>
  <c r="Y30" i="11"/>
  <c r="X30" i="11"/>
  <c r="W30" i="11"/>
  <c r="V30" i="11"/>
  <c r="AF29" i="11"/>
  <c r="AE29" i="11"/>
  <c r="AD29" i="11"/>
  <c r="AC29" i="11"/>
  <c r="AB29" i="11"/>
  <c r="AA29" i="11"/>
  <c r="Z29" i="11"/>
  <c r="Y29" i="11"/>
  <c r="X29" i="11"/>
  <c r="W29" i="11"/>
  <c r="V29" i="11"/>
  <c r="AF28" i="11"/>
  <c r="AE28" i="11"/>
  <c r="AD28" i="11"/>
  <c r="AC28" i="11"/>
  <c r="AB28" i="11"/>
  <c r="AA28" i="11"/>
  <c r="Z28" i="11"/>
  <c r="Y28" i="11"/>
  <c r="X28" i="11"/>
  <c r="W28" i="11"/>
  <c r="V28" i="11"/>
  <c r="AF27" i="11"/>
  <c r="AE27" i="11"/>
  <c r="AD27" i="11"/>
  <c r="AC27" i="11"/>
  <c r="AB27" i="11"/>
  <c r="AA27" i="11"/>
  <c r="Z27" i="11"/>
  <c r="Y27" i="11"/>
  <c r="X27" i="11"/>
  <c r="W27" i="11"/>
  <c r="V27" i="11"/>
  <c r="AF26" i="11"/>
  <c r="AE26" i="11"/>
  <c r="AD26" i="11"/>
  <c r="AC26" i="11"/>
  <c r="AB26" i="11"/>
  <c r="AA26" i="11"/>
  <c r="Z26" i="11"/>
  <c r="Y26" i="11"/>
  <c r="X26" i="11"/>
  <c r="W26" i="11"/>
  <c r="V26" i="11"/>
  <c r="AF25" i="11"/>
  <c r="AE25" i="11"/>
  <c r="AD25" i="11"/>
  <c r="AC25" i="11"/>
  <c r="AB25" i="11"/>
  <c r="AA25" i="11"/>
  <c r="Z25" i="11"/>
  <c r="Y25" i="11"/>
  <c r="X25" i="11"/>
  <c r="W25" i="11"/>
  <c r="V25" i="11"/>
  <c r="AF24" i="11"/>
  <c r="AE24" i="11"/>
  <c r="AD24" i="11"/>
  <c r="AC24" i="11"/>
  <c r="AB24" i="11"/>
  <c r="AA24" i="11"/>
  <c r="Z24" i="11"/>
  <c r="Y24" i="11"/>
  <c r="X24" i="11"/>
  <c r="W24" i="11"/>
  <c r="V24" i="11"/>
  <c r="AF23" i="11"/>
  <c r="AE23" i="11"/>
  <c r="AD23" i="11"/>
  <c r="AC23" i="11"/>
  <c r="AB23" i="11"/>
  <c r="AA23" i="11"/>
  <c r="Z23" i="11"/>
  <c r="Y23" i="11"/>
  <c r="X23" i="11"/>
  <c r="W23" i="11"/>
  <c r="V23" i="11"/>
  <c r="AF22" i="11"/>
  <c r="AE22" i="11"/>
  <c r="AD22" i="11"/>
  <c r="AC22" i="11"/>
  <c r="AB22" i="11"/>
  <c r="AA22" i="11"/>
  <c r="Z22" i="11"/>
  <c r="Y22" i="11"/>
  <c r="X22" i="11"/>
  <c r="W22" i="11"/>
  <c r="V22" i="11"/>
  <c r="AF21" i="11"/>
  <c r="AE21" i="11"/>
  <c r="AD21" i="11"/>
  <c r="AC21" i="11"/>
  <c r="AB21" i="11"/>
  <c r="AA21" i="11"/>
  <c r="Z21" i="11"/>
  <c r="Y21" i="11"/>
  <c r="X21" i="11"/>
  <c r="W21" i="11"/>
  <c r="V21" i="11"/>
  <c r="AF20" i="11"/>
  <c r="AE20" i="11"/>
  <c r="AD20" i="11"/>
  <c r="AC20" i="11"/>
  <c r="AB20" i="11"/>
  <c r="AA20" i="11"/>
  <c r="Z20" i="11"/>
  <c r="Y20" i="11"/>
  <c r="X20" i="11"/>
  <c r="W20" i="11"/>
  <c r="V20" i="11"/>
  <c r="AF19" i="11"/>
  <c r="AE19" i="11"/>
  <c r="AD19" i="11"/>
  <c r="AC19" i="11"/>
  <c r="AB19" i="11"/>
  <c r="AA19" i="11"/>
  <c r="Z19" i="11"/>
  <c r="Y19" i="11"/>
  <c r="X19" i="11"/>
  <c r="W19" i="11"/>
  <c r="V19" i="11"/>
  <c r="AF18" i="11"/>
  <c r="AE18" i="11"/>
  <c r="AD18" i="11"/>
  <c r="AC18" i="11"/>
  <c r="AB18" i="11"/>
  <c r="AA18" i="11"/>
  <c r="Z18" i="11"/>
  <c r="Y18" i="11"/>
  <c r="X18" i="11"/>
  <c r="W18" i="11"/>
  <c r="V18" i="11"/>
  <c r="AF17" i="11"/>
  <c r="AE17" i="11"/>
  <c r="AD17" i="11"/>
  <c r="AC17" i="11"/>
  <c r="AB17" i="11"/>
  <c r="AA17" i="11"/>
  <c r="Z17" i="11"/>
  <c r="Y17" i="11"/>
  <c r="X17" i="11"/>
  <c r="W17" i="11"/>
  <c r="V17" i="11"/>
  <c r="AF16" i="11"/>
  <c r="AE16" i="11"/>
  <c r="AD16" i="11"/>
  <c r="AC16" i="11"/>
  <c r="AB16" i="11"/>
  <c r="AA16" i="11"/>
  <c r="Z16" i="11"/>
  <c r="Y16" i="11"/>
  <c r="X16" i="11"/>
  <c r="W16" i="11"/>
  <c r="V16" i="11"/>
  <c r="AF15" i="11"/>
  <c r="AE15" i="11"/>
  <c r="AD15" i="11"/>
  <c r="AC15" i="11"/>
  <c r="AB15" i="11"/>
  <c r="AA15" i="11"/>
  <c r="Z15" i="11"/>
  <c r="Y15" i="11"/>
  <c r="X15" i="11"/>
  <c r="W15" i="11"/>
  <c r="V15" i="11"/>
  <c r="AF14" i="11"/>
  <c r="AE14" i="11"/>
  <c r="AD14" i="11"/>
  <c r="AC14" i="11"/>
  <c r="AB14" i="11"/>
  <c r="AA14" i="11"/>
  <c r="Z14" i="11"/>
  <c r="Y14" i="11"/>
  <c r="X14" i="11"/>
  <c r="W14" i="11"/>
  <c r="V14" i="11"/>
  <c r="AF13" i="11"/>
  <c r="AE13" i="11"/>
  <c r="AD13" i="11"/>
  <c r="AC13" i="11"/>
  <c r="AB13" i="11"/>
  <c r="AA13" i="11"/>
  <c r="Z13" i="11"/>
  <c r="Y13" i="11"/>
  <c r="X13" i="11"/>
  <c r="W13" i="11"/>
  <c r="V13" i="11"/>
  <c r="AF12" i="11"/>
  <c r="AE12" i="11"/>
  <c r="AD12" i="11"/>
  <c r="AC12" i="11"/>
  <c r="AB12" i="11"/>
  <c r="AA12" i="11"/>
  <c r="Z12" i="11"/>
  <c r="Y12" i="11"/>
  <c r="X12" i="11"/>
  <c r="W12" i="11"/>
  <c r="V12" i="11"/>
  <c r="AF11" i="11"/>
  <c r="AE11" i="11"/>
  <c r="AD11" i="11"/>
  <c r="AC11" i="11"/>
  <c r="AB11" i="11"/>
  <c r="AA11" i="11"/>
  <c r="Z11" i="11"/>
  <c r="Y11" i="11"/>
  <c r="X11" i="11"/>
  <c r="W11" i="11"/>
  <c r="V11" i="11"/>
  <c r="AF10" i="11"/>
  <c r="AE10" i="11"/>
  <c r="AD10" i="11"/>
  <c r="AC10" i="11"/>
  <c r="AB10" i="11"/>
  <c r="AA10" i="11"/>
  <c r="Z10" i="11"/>
  <c r="Y10" i="11"/>
  <c r="X10" i="11"/>
  <c r="W10" i="11"/>
  <c r="V10" i="11"/>
  <c r="AF9" i="11"/>
  <c r="AE9" i="11"/>
  <c r="AD9" i="11"/>
  <c r="AC9" i="11"/>
  <c r="AB9" i="11"/>
  <c r="AA9" i="11"/>
  <c r="Z9" i="11"/>
  <c r="Y9" i="11"/>
  <c r="X9" i="11"/>
  <c r="W9" i="11"/>
  <c r="V9" i="11"/>
  <c r="AF8" i="11"/>
  <c r="AE8" i="11"/>
  <c r="AD8" i="11"/>
  <c r="AC8" i="11"/>
  <c r="AB8" i="11"/>
  <c r="AA8" i="11"/>
  <c r="Z8" i="11"/>
  <c r="Y8" i="11"/>
  <c r="X8" i="11"/>
  <c r="W8" i="11"/>
  <c r="V8" i="11"/>
  <c r="AF7" i="11"/>
  <c r="AE7" i="11"/>
  <c r="AD7" i="11"/>
  <c r="AC7" i="11"/>
  <c r="AB7" i="11"/>
  <c r="AA7" i="11"/>
  <c r="Z7" i="11"/>
  <c r="Y7" i="11"/>
  <c r="X7" i="11"/>
  <c r="W7" i="11"/>
  <c r="K9" i="9"/>
  <c r="K10" i="9"/>
  <c r="K11" i="9"/>
  <c r="K12" i="9"/>
  <c r="K13" i="9"/>
  <c r="K14" i="9"/>
  <c r="K15" i="9"/>
  <c r="K5" i="9"/>
  <c r="K6" i="9"/>
  <c r="K7" i="9"/>
  <c r="K8" i="9"/>
</calcChain>
</file>

<file path=xl/sharedStrings.xml><?xml version="1.0" encoding="utf-8"?>
<sst xmlns="http://schemas.openxmlformats.org/spreadsheetml/2006/main" count="193" uniqueCount="100">
  <si>
    <t>patient</t>
  </si>
  <si>
    <t>sexe</t>
  </si>
  <si>
    <t>âge</t>
  </si>
  <si>
    <t>FG01</t>
  </si>
  <si>
    <t>KJ02</t>
  </si>
  <si>
    <t>PM</t>
  </si>
  <si>
    <t>date éval</t>
  </si>
  <si>
    <t>temps</t>
  </si>
  <si>
    <t>étiologie</t>
  </si>
  <si>
    <t>KL03</t>
  </si>
  <si>
    <t>MP04</t>
  </si>
  <si>
    <t>M</t>
  </si>
  <si>
    <t>H</t>
  </si>
  <si>
    <t>homme</t>
  </si>
  <si>
    <t>maculin</t>
  </si>
  <si>
    <t>AVC</t>
  </si>
  <si>
    <t>TC</t>
  </si>
  <si>
    <t>TCS</t>
  </si>
  <si>
    <t>TCL</t>
  </si>
  <si>
    <t>2ans 3 mois</t>
  </si>
  <si>
    <t xml:space="preserve">Homme </t>
  </si>
  <si>
    <t>Femme</t>
  </si>
  <si>
    <t>AVCI</t>
  </si>
  <si>
    <t>AVCH</t>
  </si>
  <si>
    <t>Tumeur(s)</t>
  </si>
  <si>
    <t>Thrombose veineuse cérébrale</t>
  </si>
  <si>
    <t>Anoxie cérébrale</t>
  </si>
  <si>
    <t>Autre</t>
  </si>
  <si>
    <t>TCM</t>
  </si>
  <si>
    <t>non genré</t>
  </si>
  <si>
    <t>34'</t>
  </si>
  <si>
    <t>67min</t>
  </si>
  <si>
    <t>87 min et 40 sec</t>
  </si>
  <si>
    <t>date de naissance</t>
  </si>
  <si>
    <t>GREMO 2021</t>
  </si>
  <si>
    <t>sex</t>
  </si>
  <si>
    <t>type_les</t>
  </si>
  <si>
    <t>code stat</t>
  </si>
  <si>
    <t>Code patient</t>
  </si>
  <si>
    <t>Quel GREMO</t>
  </si>
  <si>
    <t>Date</t>
  </si>
  <si>
    <t>NE RIEN SAISIR ICI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</si>
  <si>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</si>
  <si>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</si>
  <si>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</si>
  <si>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</si>
  <si>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</si>
  <si>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</si>
  <si>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</si>
  <si>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</si>
  <si>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</si>
  <si>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</si>
  <si>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</si>
  <si>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</si>
  <si>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</si>
  <si>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</si>
  <si>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</si>
  <si>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</si>
  <si>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Score de non acceptation des réponses émotionnelles</t>
  </si>
  <si>
    <t>Score de difficultés à s'engager dans des comportements orientés vers des buts</t>
  </si>
  <si>
    <t>Score de difficultés de contrôle des comportements impulsifs</t>
  </si>
  <si>
    <t>Score d'accès limité à des stratégies de régulation émotionnelle</t>
  </si>
  <si>
    <t>Score de manque de clarté émotionnelle</t>
  </si>
  <si>
    <t>Médiane non acceptation</t>
  </si>
  <si>
    <t>Médiane buts</t>
  </si>
  <si>
    <t>Médiane impulsivité</t>
  </si>
  <si>
    <t>Médiane stratégies émo</t>
  </si>
  <si>
    <t>Médiane clarté</t>
  </si>
  <si>
    <t>SI</t>
  </si>
  <si>
    <t>JF</t>
  </si>
  <si>
    <t>EC</t>
  </si>
  <si>
    <t>ID</t>
  </si>
  <si>
    <t>SF</t>
  </si>
  <si>
    <t>RP</t>
  </si>
  <si>
    <t>G4MIN</t>
  </si>
  <si>
    <t>G3JMRY</t>
  </si>
  <si>
    <t>G4MER</t>
  </si>
  <si>
    <t>G3JMEU</t>
  </si>
  <si>
    <t>G4MIS</t>
  </si>
  <si>
    <t>G4MAS</t>
  </si>
  <si>
    <t>G4MAL</t>
  </si>
  <si>
    <t>G3JMEY</t>
  </si>
  <si>
    <t>G4MEL</t>
  </si>
  <si>
    <t>LAU1</t>
  </si>
  <si>
    <t>LAU2</t>
  </si>
  <si>
    <t>LAU3</t>
  </si>
  <si>
    <t>LAU5</t>
  </si>
  <si>
    <t>LAU4</t>
  </si>
  <si>
    <t>G4MOLAS</t>
  </si>
  <si>
    <t>G3JFHA</t>
  </si>
  <si>
    <t>G3JMIC</t>
  </si>
  <si>
    <t>G3JMUR</t>
  </si>
  <si>
    <t>G4MAIN</t>
  </si>
  <si>
    <t>G5JM</t>
  </si>
  <si>
    <t>GREMO novembre 2022</t>
  </si>
  <si>
    <t>Score total de difficultés
 de régulation émotionnelle 
à T0</t>
  </si>
  <si>
    <t>DERS16</t>
  </si>
  <si>
    <t>ne rien saisir</t>
  </si>
  <si>
    <t>filtre stat</t>
  </si>
  <si>
    <t>Date 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</si>
</sst>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808080"/>
      <name val="Calibri"/>
      <family val="2"/>
    </font>
    <font>
      <b/>
      <sz val="11"/>
      <color rgb="FF80808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46B2B5"/>
        <bgColor rgb="FF46B2B5"/>
      </patternFill>
    </fill>
    <fill>
      <patternFill patternType="solid">
        <fgColor rgb="FFFF0000"/>
        <bgColor rgb="FF000000"/>
      </patternFill>
    </fill>
    <fill>
      <patternFill patternType="solid">
        <fgColor rgb="FFD9EFF0"/>
        <bgColor rgb="FFD9EFF0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dotted">
        <color theme="3" tint="0.59996337778862885"/>
      </left>
      <right style="dotted">
        <color theme="3" tint="0.59996337778862885"/>
      </right>
      <top/>
      <bottom/>
      <diagonal/>
    </border>
    <border>
      <left/>
      <right/>
      <top style="thin">
        <color rgb="FF8DD1D3"/>
      </top>
      <bottom style="thin">
        <color rgb="FF8DD1D3"/>
      </bottom>
      <diagonal/>
    </border>
    <border>
      <left/>
      <right/>
      <top/>
      <bottom style="thin">
        <color rgb="FF8DD1D3"/>
      </bottom>
      <diagonal/>
    </border>
    <border>
      <left/>
      <right/>
      <top style="thin">
        <color rgb="FF8DD1D3"/>
      </top>
      <bottom/>
      <diagonal/>
    </border>
  </borders>
  <cellStyleXfs count="11">
    <xf numFmtId="0" fontId="0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3" borderId="0" xfId="0" applyFill="1"/>
    <xf numFmtId="0" fontId="0" fillId="5" borderId="0" xfId="0" applyFill="1"/>
    <xf numFmtId="0" fontId="6" fillId="0" borderId="0" xfId="0" applyFont="1"/>
    <xf numFmtId="0" fontId="12" fillId="8" borderId="2" xfId="0" applyFont="1" applyFill="1" applyBorder="1"/>
    <xf numFmtId="14" fontId="12" fillId="8" borderId="2" xfId="0" applyNumberFormat="1" applyFont="1" applyFill="1" applyBorder="1"/>
    <xf numFmtId="0" fontId="7" fillId="8" borderId="2" xfId="0" applyFont="1" applyFill="1" applyBorder="1"/>
    <xf numFmtId="1" fontId="13" fillId="8" borderId="2" xfId="0" applyNumberFormat="1" applyFont="1" applyFill="1" applyBorder="1"/>
    <xf numFmtId="0" fontId="12" fillId="0" borderId="2" xfId="0" applyFont="1" applyBorder="1"/>
    <xf numFmtId="14" fontId="12" fillId="0" borderId="2" xfId="0" applyNumberFormat="1" applyFont="1" applyBorder="1"/>
    <xf numFmtId="0" fontId="7" fillId="0" borderId="2" xfId="0" applyFont="1" applyBorder="1"/>
    <xf numFmtId="1" fontId="13" fillId="0" borderId="2" xfId="0" applyNumberFormat="1" applyFont="1" applyBorder="1"/>
    <xf numFmtId="0" fontId="12" fillId="9" borderId="2" xfId="0" applyFont="1" applyFill="1" applyBorder="1"/>
    <xf numFmtId="0" fontId="5" fillId="0" borderId="2" xfId="0" applyFont="1" applyBorder="1"/>
    <xf numFmtId="14" fontId="5" fillId="0" borderId="2" xfId="0" applyNumberFormat="1" applyFont="1" applyBorder="1"/>
    <xf numFmtId="0" fontId="5" fillId="8" borderId="2" xfId="0" applyFont="1" applyFill="1" applyBorder="1"/>
    <xf numFmtId="14" fontId="5" fillId="8" borderId="2" xfId="0" applyNumberFormat="1" applyFont="1" applyFill="1" applyBorder="1"/>
    <xf numFmtId="0" fontId="11" fillId="0" borderId="2" xfId="0" applyFont="1" applyBorder="1"/>
    <xf numFmtId="0" fontId="11" fillId="8" borderId="2" xfId="0" applyFont="1" applyFill="1" applyBorder="1"/>
    <xf numFmtId="1" fontId="9" fillId="0" borderId="2" xfId="0" applyNumberFormat="1" applyFont="1" applyBorder="1"/>
    <xf numFmtId="1" fontId="9" fillId="8" borderId="2" xfId="0" applyNumberFormat="1" applyFont="1" applyFill="1" applyBorder="1"/>
    <xf numFmtId="0" fontId="8" fillId="6" borderId="3" xfId="0" applyFont="1" applyFill="1" applyBorder="1"/>
    <xf numFmtId="0" fontId="8" fillId="7" borderId="3" xfId="0" applyFont="1" applyFill="1" applyBorder="1" applyAlignment="1">
      <alignment horizontal="left" wrapText="1"/>
    </xf>
    <xf numFmtId="0" fontId="9" fillId="6" borderId="3" xfId="0" applyFont="1" applyFill="1" applyBorder="1"/>
    <xf numFmtId="0" fontId="10" fillId="6" borderId="3" xfId="0" applyFont="1" applyFill="1" applyBorder="1"/>
    <xf numFmtId="0" fontId="11" fillId="0" borderId="4" xfId="0" applyFont="1" applyBorder="1"/>
    <xf numFmtId="0" fontId="5" fillId="0" borderId="4" xfId="0" applyFont="1" applyBorder="1"/>
    <xf numFmtId="14" fontId="5" fillId="0" borderId="4" xfId="0" applyNumberFormat="1" applyFont="1" applyBorder="1"/>
    <xf numFmtId="0" fontId="12" fillId="0" borderId="4" xfId="0" applyFont="1" applyBorder="1"/>
    <xf numFmtId="0" fontId="7" fillId="0" borderId="4" xfId="0" applyFont="1" applyBorder="1"/>
    <xf numFmtId="1" fontId="13" fillId="0" borderId="4" xfId="0" applyNumberFormat="1" applyFont="1" applyBorder="1"/>
    <xf numFmtId="1" fontId="9" fillId="0" borderId="4" xfId="0" applyNumberFormat="1" applyFont="1" applyBorder="1"/>
    <xf numFmtId="0" fontId="2" fillId="10" borderId="0" xfId="0" applyFont="1" applyFill="1"/>
    <xf numFmtId="0" fontId="0" fillId="0" borderId="0" xfId="0"/>
    <xf numFmtId="14" fontId="4" fillId="2" borderId="1" xfId="4" applyNumberFormat="1" applyFont="1" applyFill="1" applyBorder="1"/>
    <xf numFmtId="14" fontId="4" fillId="4" borderId="1" xfId="4" applyNumberFormat="1" applyFont="1" applyFill="1" applyBorder="1"/>
    <xf numFmtId="0" fontId="0" fillId="0" borderId="0" xfId="0" applyNumberFormat="1"/>
    <xf numFmtId="14" fontId="1" fillId="0" borderId="1" xfId="0" applyNumberFormat="1" applyFont="1" applyBorder="1"/>
    <xf numFmtId="0" fontId="0" fillId="3" borderId="0" xfId="0" applyFill="1"/>
  </cellXfs>
  <cellStyles count="11">
    <cellStyle name="Milliers 2" xfId="3" xr:uid="{C4E3B402-9929-4851-AA35-56696BF01766}"/>
    <cellStyle name="Milliers 2 2" xfId="8" xr:uid="{F4C1757C-14EE-4C70-948F-8C4C15B0D309}"/>
    <cellStyle name="Milliers 3" xfId="2" xr:uid="{F852EA72-6EA2-424D-8B43-0558C834B849}"/>
    <cellStyle name="Milliers 4" xfId="7" xr:uid="{300BABD7-7F39-45D9-A45C-1A84A5C85977}"/>
    <cellStyle name="Normal" xfId="0" builtinId="0"/>
    <cellStyle name="Normal 2" xfId="4" xr:uid="{91EF0434-D814-4BB9-B3E8-7AB8812BDFA2}"/>
    <cellStyle name="Normal 2 2" xfId="9" xr:uid="{F068478E-17D6-4E93-B768-FD5A47A27DCB}"/>
    <cellStyle name="Normal 3" xfId="5" xr:uid="{1F705F2B-E78B-468C-8E0B-FB30FCF05677}"/>
    <cellStyle name="Normal 3 2" xfId="10" xr:uid="{8160179E-75BC-4CA7-8BF1-52071D1A7E63}"/>
    <cellStyle name="Normal 4" xfId="1" xr:uid="{F0EA0D1D-435D-404B-9481-9066F4607364}"/>
    <cellStyle name="Normal 5" xfId="6" xr:uid="{C8663BA9-B447-4D53-940A-387E42F348B1}"/>
  </cellStyles>
  <dxfs count="4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fill>
        <patternFill patternType="solid">
          <fgColor rgb="FF46B2B5"/>
          <bgColor rgb="FF46B2B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numFmt numFmtId="1" formatCode="0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numFmt numFmtId="1" formatCode="0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numFmt numFmtId="1" formatCode="0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numFmt numFmtId="1" formatCode="0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numFmt numFmtId="1" formatCode="0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9" formatCode="dd/mm/yyyy"/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8DD1D3"/>
        </top>
        <bottom style="thin">
          <color rgb="FF8DD1D3"/>
        </bottom>
        <vertical/>
        <horizontal/>
      </border>
    </dxf>
    <dxf>
      <border outline="0">
        <top style="thin">
          <color rgb="FF8DD1D3"/>
        </top>
      </border>
    </dxf>
    <dxf>
      <border outline="0">
        <bottom style="thin">
          <color rgb="FF8DD1D3"/>
        </bottom>
      </border>
    </dxf>
    <dxf>
      <border outline="0">
        <left style="thin">
          <color rgb="FF8DD1D3"/>
        </left>
        <right style="thin">
          <color rgb="FF8DD1D3"/>
        </right>
        <top style="thin">
          <color rgb="FF8DD1D3"/>
        </top>
        <bottom style="thin">
          <color rgb="FF8DD1D3"/>
        </bottom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393700</xdr:colOff>
      <xdr:row>0</xdr:row>
      <xdr:rowOff>31750</xdr:rowOff>
    </xdr:from>
    <xdr:to>
      <xdr:col>15</xdr:col>
      <xdr:colOff>476489</xdr:colOff>
      <xdr:row>9</xdr:row>
      <xdr:rowOff>31835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1C816B-A711-824D-9E96-6F6C9CAF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1700" y="31750"/>
          <a:ext cx="4654789" cy="1657435"/>
        </a:xfrm>
        <a:prstGeom prst="rect">
          <a:avLst/>
        </a:prstGeom>
      </xdr:spPr>
    </xdr:pic>
    <xdr:clientData/>
  </xdr:twoCellAnchor>
  <xdr:twoCellAnchor>
    <xdr:from>
      <xdr:col>11</xdr:col>
      <xdr:colOff>742950</xdr:colOff>
      <xdr:row>4</xdr:row>
      <xdr:rowOff>133350</xdr:rowOff>
    </xdr:from>
    <xdr:to>
      <xdr:col>12</xdr:col>
      <xdr:colOff>342900</xdr:colOff>
      <xdr:row>6</xdr:row>
      <xdr:rowOff>152400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8BC4D78-C2CF-C1E3-B9F0-BC61E5F3CA93}"/>
            </a:ext>
          </a:extLst>
        </xdr:cNvPr>
        <xdr:cNvSpPr/>
      </xdr:nvSpPr>
      <xdr:spPr>
        <a:xfrm>
          <a:off x="9886950" y="869950"/>
          <a:ext cx="361950" cy="387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373651</xdr:colOff>
      <xdr:row>7</xdr:row>
      <xdr:rowOff>31750</xdr:rowOff>
    </xdr:from>
    <xdr:to>
      <xdr:col>12</xdr:col>
      <xdr:colOff>546311</xdr:colOff>
      <xdr:row>20</xdr:row>
      <xdr:rowOff>114462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B90B589-4F6F-C78D-48FD-39B719E6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1651" y="1320800"/>
          <a:ext cx="3220660" cy="2476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393700</xdr:colOff>
      <xdr:row>0</xdr:row>
      <xdr:rowOff>31750</xdr:rowOff>
    </xdr:from>
    <xdr:to>
      <xdr:col>15</xdr:col>
      <xdr:colOff>476489</xdr:colOff>
      <xdr:row>9</xdr:row>
      <xdr:rowOff>31835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6BDB3B-2F39-4951-8F1B-350123DF2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1700" y="31750"/>
          <a:ext cx="4654789" cy="1657435"/>
        </a:xfrm>
        <a:prstGeom prst="rect">
          <a:avLst/>
        </a:prstGeom>
      </xdr:spPr>
    </xdr:pic>
    <xdr:clientData/>
  </xdr:twoCellAnchor>
  <xdr:twoCellAnchor>
    <xdr:from>
      <xdr:col>12</xdr:col>
      <xdr:colOff>742950</xdr:colOff>
      <xdr:row>4</xdr:row>
      <xdr:rowOff>133350</xdr:rowOff>
    </xdr:from>
    <xdr:to>
      <xdr:col>13</xdr:col>
      <xdr:colOff>342900</xdr:colOff>
      <xdr:row>6</xdr:row>
      <xdr:rowOff>152400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A95B6B4-B2BC-4E9E-A084-0EECC7F4415A}"/>
            </a:ext>
          </a:extLst>
        </xdr:cNvPr>
        <xdr:cNvSpPr/>
      </xdr:nvSpPr>
      <xdr:spPr>
        <a:xfrm>
          <a:off x="9886950" y="869950"/>
          <a:ext cx="361950" cy="387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9</xdr:col>
      <xdr:colOff>373651</xdr:colOff>
      <xdr:row>7</xdr:row>
      <xdr:rowOff>31750</xdr:rowOff>
    </xdr:from>
    <xdr:to>
      <xdr:col>13</xdr:col>
      <xdr:colOff>546311</xdr:colOff>
      <xdr:row>20</xdr:row>
      <xdr:rowOff>114462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0AB43D9-D4D0-47FC-AE08-1F5B8717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1651" y="1320800"/>
          <a:ext cx="3220660" cy="2476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6cdd9acd7b12011/Documents/GREMO/BDD/orthophonie_BDD%2023.06.22%20PRI%20GREMO_LCA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AMETRES"/>
      <sheetName val="TOUS LES PATIENTS"/>
      <sheetName val="QOLIBRI"/>
      <sheetName val="EES-10"/>
      <sheetName val="DERS-16"/>
      <sheetName val="FAD"/>
      <sheetName val="RFQ (Fonc réflexives)"/>
      <sheetName val="DASS-21"/>
      <sheetName val="BRIEF-A"/>
      <sheetName val="FAD Fam"/>
      <sheetName val="FCQ Fam"/>
      <sheetName val="ZARIT Fam"/>
      <sheetName val="DERS-16 Fam"/>
      <sheetName val="RFQ Fam (fonc réflexives)"/>
      <sheetName val="DASS-21 Fam"/>
      <sheetName val="BRIEF-A Fam"/>
      <sheetName val="EPHP F"/>
      <sheetName val="CR évolution des patients"/>
      <sheetName val="NORMES"/>
      <sheetName val="tests tableaux croisés dyna "/>
      <sheetName val="suivi Valérie"/>
      <sheetName val="suivi Gwald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8B6085-C8FA-4CC6-B3A4-4E3DDBEFC210}" name="Tableau2" displayName="Tableau2" ref="C4:I8" totalsRowShown="0">
  <autoFilter ref="C4:I8" xr:uid="{E28B6085-C8FA-4CC6-B3A4-4E3DDBEFC210}"/>
  <tableColumns count="7">
    <tableColumn id="1" xr3:uid="{DB340DD7-59F3-4AD1-B5AE-8A6CF37266FC}" name="patient"/>
    <tableColumn id="2" xr3:uid="{926F99F7-0A06-49A1-A73A-B24E03DA7247}" name="date éval"/>
    <tableColumn id="3" xr3:uid="{A5E87F90-41FA-4485-8012-3507577D4449}" name="sexe"/>
    <tableColumn id="4" xr3:uid="{44BCFD3A-202A-4559-BF56-D34CD2C85F58}" name="étiologie"/>
    <tableColumn id="5" xr3:uid="{FEB709E7-673E-422A-B528-7EF8DFF408D9}" name="âge"/>
    <tableColumn id="6" xr3:uid="{1A6FF891-4014-4264-9B51-84584EDD392B}" name="PM"/>
    <tableColumn id="7" xr3:uid="{9FE738F8-9718-49DC-B739-1321B7719C67}" name="temp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1AD9E8-0228-4D4F-AA50-D38ABAD50BF7}" name="Tableau24" displayName="Tableau24" ref="C4:H8" totalsRowShown="0">
  <autoFilter ref="C4:H8" xr:uid="{0A1AD9E8-0228-4D4F-AA50-D38ABAD50BF7}"/>
  <tableColumns count="6">
    <tableColumn id="1" xr3:uid="{101F2965-5012-4C1B-BCCF-564AFD96A0C8}" name="patient"/>
    <tableColumn id="3" xr3:uid="{4D924FE0-D4A5-4FED-8CB9-7DD156B1EF2A}" name="sexe"/>
    <tableColumn id="4" xr3:uid="{2E3865F3-5767-4E0A-9912-4FF3ED644314}" name="étiologie"/>
    <tableColumn id="5" xr3:uid="{F6EFAF54-BDE0-4DD0-9284-028C95B6658C}" name="âge"/>
    <tableColumn id="6" xr3:uid="{7C9975D9-BFFE-45F3-9418-5E2347C422A0}" name="PM"/>
    <tableColumn id="7" xr3:uid="{C15DC1AD-448C-4251-9802-AC5F73B6703B}" name="temp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028E5A-AF0B-4339-AA37-F7F4C88A7541}" name="étiologie" displayName="étiologie" ref="F4:G13" totalsRowShown="0">
  <autoFilter ref="F4:G13" xr:uid="{C3028E5A-AF0B-4339-AA37-F7F4C88A7541}"/>
  <tableColumns count="2">
    <tableColumn id="1" xr3:uid="{7FF4690F-5983-4AF8-A25B-553C6A61D786}" name="étiologie"/>
    <tableColumn id="2" xr3:uid="{621ADF30-D36E-41ED-B908-BC901C2AB555}" name="code sta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931BB1-270F-4551-B684-1662D79B7299}" name="Tableau245" displayName="Tableau245" ref="C4:I8" totalsRowShown="0">
  <autoFilter ref="C4:I8" xr:uid="{0A1AD9E8-0228-4D4F-AA50-D38ABAD50BF7}"/>
  <tableColumns count="7">
    <tableColumn id="1" xr3:uid="{7DAA4C93-F92A-41E6-B04B-5710A007A28F}" name="patient"/>
    <tableColumn id="8" xr3:uid="{3CB6F820-C53E-4F31-AC01-FFE7CAC1E381}" name="date de naissance"/>
    <tableColumn id="3" xr3:uid="{D6A2D8FC-5A68-4110-8F1E-E87D57D576F9}" name="sexe"/>
    <tableColumn id="4" xr3:uid="{DD19B5DB-C88C-47CA-AC4E-3D368E218741}" name="étiologie"/>
    <tableColumn id="5" xr3:uid="{6941354F-CD96-48F5-8A8A-463DC063F05D}" name="âge"/>
    <tableColumn id="6" xr3:uid="{7CA329A9-B50C-497F-98DC-DB9AD8AEC5E1}" name="PM"/>
    <tableColumn id="7" xr3:uid="{50A5A0D0-13DE-467A-A125-1A93F8CE012B}" name="temps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FF84FE-73E6-479F-9BFF-E403A7F3ED64}" name="Tableau2456" displayName="Tableau2456" ref="C4:M15" totalsRowShown="0">
  <autoFilter ref="C4:M15" xr:uid="{0A1AD9E8-0228-4D4F-AA50-D38ABAD50BF7}"/>
  <tableColumns count="11">
    <tableColumn id="1" xr3:uid="{4895EB34-8DD1-4264-A859-C2FA2F2A6DCA}" name="patient"/>
    <tableColumn id="8" xr3:uid="{9B4B9AD8-C55A-4A48-B8E7-09CFBF2A1210}" name="date de naissance"/>
    <tableColumn id="3" xr3:uid="{06C82062-4461-45D5-9752-D44C0952DFED}" name="sexe"/>
    <tableColumn id="4" xr3:uid="{FBF0FB04-B596-4BB1-83CE-7B723255B8BA}" name="étiologie"/>
    <tableColumn id="5" xr3:uid="{BF41C627-203D-4AA3-A06B-F437500EC174}" name="âge"/>
    <tableColumn id="6" xr3:uid="{7571AC5F-1412-4704-837E-52C5C3033328}" name="PM"/>
    <tableColumn id="7" xr3:uid="{9C6D88C8-5BCD-4D2F-B761-DC2F47156A49}" name="temps"/>
    <tableColumn id="9" xr3:uid="{895FFF28-9B60-4855-AFDE-7441F83401CE}" name="sex"/>
    <tableColumn id="10" xr3:uid="{9FCE7030-902B-4C7D-B65C-F408ECD88514}" name="type_les" dataDxfId="40">
      <calculatedColumnFormula>VLOOKUP(Tableau2456[[#This Row],[étiologie]],étiologie[],2,FALSE)</calculatedColumnFormula>
    </tableColumn>
    <tableColumn id="11" xr3:uid="{FE024043-90D7-4E27-A622-FB963FF84878}" name="DERS16" dataDxfId="3">
      <calculatedColumnFormula>VLOOKUP(Tableau2456[[#This Row],[patient]],DERS16[], 26,FALSE)</calculatedColumnFormula>
    </tableColumn>
    <tableColumn id="12" xr3:uid="{A2C6D1A5-2F60-40E7-9DD9-95DC9D751736}" name="filtre stat" dataDxfId="4">
      <calculatedColumnFormula>IF(Tableau2456[[#This Row],[âge]]&gt;40,1,0)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CEDB16-48D2-4C5C-854D-DD451E686B6F}" name="DERS16" displayName="DERS16" ref="B5:AF32" totalsRowShown="0" headerRowDxfId="5" dataDxfId="6" headerRowBorderDxfId="38" tableBorderDxfId="39" totalsRowBorderDxfId="37">
  <autoFilter ref="B5:AF32" xr:uid="{CBCEDB16-48D2-4C5C-854D-DD451E686B6F}"/>
  <tableColumns count="31">
    <tableColumn id="1" xr3:uid="{E8E7B652-5211-4B16-BDAC-67FE4E6B593A}" name="Code patient" dataDxfId="36"/>
    <tableColumn id="2" xr3:uid="{7C622549-7F9A-4B2E-A5E7-997714BBAF17}" name="Quel GREMO" dataDxfId="35"/>
    <tableColumn id="3" xr3:uid="{D4F3EDD2-BC64-4631-826B-463822B0FFFD}" name="Date" dataDxfId="34"/>
    <tableColumn id="4" xr3:uid="{76C5E4CD-1AAD-42A5-8C97-8BF88245DD57}" name="NE RIEN SAISIR ICI" dataDxfId="33"/>
    <tableColumn id="5" xr3:uid="{8B129C79-3E0A-4197-BF90-DB8687994B9A}" name="item 1" dataDxfId="32"/>
    <tableColumn id="6" xr3:uid="{3195EEFA-CF89-4954-9693-728F9B450C5C}" name="item 2" dataDxfId="31"/>
    <tableColumn id="7" xr3:uid="{B784403C-4F11-473B-A292-915FBA6B2AE1}" name="item 3" dataDxfId="30"/>
    <tableColumn id="8" xr3:uid="{7F1D12CE-2560-4295-AB5F-BBFCAC242974}" name="item 4"/>
    <tableColumn id="9" xr3:uid="{D9CC2BC1-7D2E-4376-A8D8-01DCAD89A2EE}" name="item 5" dataDxfId="29"/>
    <tableColumn id="10" xr3:uid="{AF46BD0F-CC99-427A-8F82-3747145A6E96}" name="item 6" dataDxfId="28"/>
    <tableColumn id="11" xr3:uid="{3A92D779-53D3-4FFD-94A6-15239FCF2AB0}" name="item 7" dataDxfId="27"/>
    <tableColumn id="12" xr3:uid="{2592D9B4-8844-48E7-8B40-5CB212CFDB81}" name="item 8" dataDxfId="26"/>
    <tableColumn id="13" xr3:uid="{DDA33372-C208-407C-9EDD-525ABD3EB07C}" name="item 9" dataDxfId="25"/>
    <tableColumn id="14" xr3:uid="{C413A197-62D5-4AAF-8A44-8B275F3F8866}" name="item 10" dataDxfId="24"/>
    <tableColumn id="15" xr3:uid="{35D5773D-7B64-4CEE-A787-AB83961FDDBB}" name="item 11" dataDxfId="23"/>
    <tableColumn id="16" xr3:uid="{CE7369D9-6250-4A94-8332-5A2F1B12E70E}" name="item 12" dataDxfId="22"/>
    <tableColumn id="17" xr3:uid="{C53E6797-CD30-437B-8353-CC48F9C1799E}" name="item 13" dataDxfId="21"/>
    <tableColumn id="18" xr3:uid="{99B6B827-8981-4BE2-AAB4-3AB1AE765AF2}" name="item 14" dataDxfId="20"/>
    <tableColumn id="19" xr3:uid="{2AF28DC1-F664-48E3-A3CD-C572EF8C39BB}" name="item 15" dataDxfId="19"/>
    <tableColumn id="20" xr3:uid="{5EF6F898-2C2F-4246-9BB1-6197DA88CCFA}" name="item 16" dataDxfId="18"/>
    <tableColumn id="21" xr3:uid="{FB53F06B-8EAF-41C0-B879-FB720F999C81}" name="Score de non acceptation des réponses émotionnelles" dataDxfId="17">
      <calculatedColumnFormula>SUM([1]!DERS16_T0[[#This Row],[item 9]],[1]!DERS16_T0[[#This Row],[item 10]],[1]!DERS16_T0[[#This Row],[item 13]])</calculatedColumnFormula>
    </tableColumn>
    <tableColumn id="22" xr3:uid="{CACD429A-AE2B-4E79-9833-1A4C7836BF19}" name="Score de difficultés à s'engager dans des comportements orientés vers des buts" dataDxfId="16">
      <calculatedColumnFormula>SUM([1]!DERS16_T0[[#This Row],[item 3]],[1]!DERS16_T0[[#This Row],[item 7]],[1]!DERS16_T0[[#This Row],[item 15]])</calculatedColumnFormula>
    </tableColumn>
    <tableColumn id="23" xr3:uid="{674368AE-EBEF-4DD3-AC6F-B66B90BB9C2D}" name="Score de difficultés de contrôle des comportements impulsifs" dataDxfId="15">
      <calculatedColumnFormula>SUM([1]!DERS16_T0[[#This Row],[item 4]],[1]!DERS16_T0[[#This Row],[item 8]],[1]!DERS16_T0[[#This Row],[item 11]])</calculatedColumnFormula>
    </tableColumn>
    <tableColumn id="24" xr3:uid="{858A5694-897B-46C1-8613-02DB3B641D5F}" name="Score d'accès limité à des stratégies de régulation émotionnelle" dataDxfId="14">
      <calculatedColumnFormula>SUM([1]!DERS16_T0[[#This Row],[item 5]],[1]!DERS16_T0[[#This Row],[item 6]],[1]!DERS16_T0[[#This Row],[item 12]],[1]!DERS16_T0[[#This Row],[item 14]],[1]!DERS16_T0[[#This Row],[item 16]])</calculatedColumnFormula>
    </tableColumn>
    <tableColumn id="25" xr3:uid="{5BD84784-A26F-4297-9C4B-DFABFD2402E8}" name="Score de manque de clarté émotionnelle" dataDxfId="13">
      <calculatedColumnFormula>SUM([1]!DERS16_T0[[#This Row],[item 1]],[1]!DERS16_T0[[#This Row],[item 2]])</calculatedColumnFormula>
    </tableColumn>
    <tableColumn id="26" xr3:uid="{9E11CB03-8732-49CA-AFE9-E4C56C4105BA}" name="Score total de difficultés_x000a_ de régulation émotionnelle _x000a_à T0" dataDxfId="12">
      <calculatedColumnFormula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calculatedColumnFormula>
    </tableColumn>
    <tableColumn id="27" xr3:uid="{2F2855B7-D64C-45FF-96A4-7D8AC46286C1}" name="Médiane non acceptation" dataDxfId="11">
      <calculatedColumnFormula>MEDIAN([1]!DERS16_T0[[#This Row],[item 9]],[1]!DERS16_T0[[#This Row],[item 10]],[1]!DERS16_T0[[#This Row],[item 13]])</calculatedColumnFormula>
    </tableColumn>
    <tableColumn id="28" xr3:uid="{F4465A3A-6C4E-44F0-A801-1229327913B4}" name="Médiane buts" dataDxfId="10">
      <calculatedColumnFormula>MEDIAN([1]!DERS16_T0[[#This Row],[item 3]],[1]!DERS16_T0[[#This Row],[item 7]],[1]!DERS16_T0[[#This Row],[item 15]])</calculatedColumnFormula>
    </tableColumn>
    <tableColumn id="29" xr3:uid="{B0C1DF53-2E2E-4129-B79B-975CAC0A00C6}" name="Médiane impulsivité" dataDxfId="9">
      <calculatedColumnFormula>MEDIAN([1]!DERS16_T0[[#This Row],[item 4]],[1]!DERS16_T0[[#This Row],[item 8]],[1]!DERS16_T0[[#This Row],[item 11]])</calculatedColumnFormula>
    </tableColumn>
    <tableColumn id="30" xr3:uid="{3FE9F6EE-F762-43B6-AA32-BFC9231DE7AC}" name="Médiane stratégies émo" dataDxfId="8">
      <calculatedColumnFormula>MEDIAN([1]!DERS16_T0[[#This Row],[item 5]],[1]!DERS16_T0[[#This Row],[item 6]],[1]!DERS16_T0[[#This Row],[item 12]],[1]!DERS16_T0[[#This Row],[item 14]],[1]!DERS16_T0[[#This Row],[item 16]])</calculatedColumnFormula>
    </tableColumn>
    <tableColumn id="31" xr3:uid="{271DFD5A-ACD6-4692-9B75-ED1592105E65}" name="Médiane clarté" dataDxfId="7">
      <calculatedColumnFormula>MEDIAN([1]!DERS16_T0[[#This Row],[item 1]],[1]!DERS16_T0[[#This Row],[item 2]])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C1FF34-9FC5-47B1-B93B-D90CCD01A7F0}" name="Tableau24568" displayName="Tableau24568" ref="C4:M15" totalsRowShown="0">
  <autoFilter ref="C4:M15" xr:uid="{0A1AD9E8-0228-4D4F-AA50-D38ABAD50BF7}"/>
  <tableColumns count="11">
    <tableColumn id="1" xr3:uid="{2F154877-C843-4CB1-8BD2-BF2F6BAC2C08}" name="patient"/>
    <tableColumn id="8" xr3:uid="{82DDF7F2-9DCD-4A36-9142-B1E4E6BDCFCC}" name="date de naissance"/>
    <tableColumn id="3" xr3:uid="{6AFB5911-B86D-4409-A8ED-2202E19DB7C3}" name="sexe"/>
    <tableColumn id="4" xr3:uid="{AA6CC789-41BD-4B65-8A71-CCBCDC143639}" name="étiologie"/>
    <tableColumn id="5" xr3:uid="{6C34340C-377F-4AFB-882A-B2D80576591A}" name="âge"/>
    <tableColumn id="6" xr3:uid="{CD78CE7E-A302-4D56-9722-BE133625DB6A}" name="PM"/>
    <tableColumn id="7" xr3:uid="{F13B6E6A-F1AA-4ED8-94E9-63B80DBA906B}" name="temps"/>
    <tableColumn id="9" xr3:uid="{F90CF9C4-4DB9-479F-869F-9AA99A025C8B}" name="sex"/>
    <tableColumn id="10" xr3:uid="{BE76F0F8-D357-415B-9139-557CD02F26A8}" name="type_les" dataDxfId="2">
      <calculatedColumnFormula>VLOOKUP(Tableau24568[[#This Row],[étiologie]],étiologie[],2,FALSE)</calculatedColumnFormula>
    </tableColumn>
    <tableColumn id="11" xr3:uid="{DFDB96BD-DD27-4FD0-BA83-568C6BEACAB3}" name="DERS16" dataDxfId="1">
      <calculatedColumnFormula>VLOOKUP(Tableau24568[[#This Row],[patient]],DERS16[], 26,FALSE)</calculatedColumnFormula>
    </tableColumn>
    <tableColumn id="12" xr3:uid="{85FC99D1-E413-45DE-BACD-38068EDCD4D1}" name="filtre stat" dataDxfId="0">
      <calculatedColumnFormula>IF(Tableau24568[[#This Row],[âge]]&gt;40,1,0)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DB19-4356-4A2E-BCDB-BEC3886218C9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E272-013B-49BA-A8DC-F480481C4B9C}">
  <dimension ref="A1:N19"/>
  <sheetViews>
    <sheetView workbookViewId="0">
      <selection activeCell="E4" sqref="E4"/>
    </sheetView>
  </sheetViews>
  <sheetFormatPr baseColWidth="10" defaultRowHeight="14.5" x14ac:dyDescent="0.35"/>
  <cols>
    <col min="1" max="3" width="10.90625" style="36"/>
    <col min="4" max="4" width="12.90625" style="36" customWidth="1"/>
    <col min="5" max="16384" width="10.90625" style="36"/>
  </cols>
  <sheetData>
    <row r="1" spans="3:14" x14ac:dyDescent="0.35">
      <c r="K1" s="35" t="s">
        <v>97</v>
      </c>
      <c r="L1" s="35"/>
      <c r="M1" s="35"/>
      <c r="N1" s="35"/>
    </row>
    <row r="2" spans="3:14" x14ac:dyDescent="0.35">
      <c r="G2" s="41"/>
      <c r="L2" s="5"/>
    </row>
    <row r="4" spans="3:14" x14ac:dyDescent="0.35">
      <c r="C4" s="36" t="s">
        <v>0</v>
      </c>
      <c r="D4" s="36" t="s">
        <v>33</v>
      </c>
      <c r="E4" s="36" t="s">
        <v>1</v>
      </c>
      <c r="F4" s="36" t="s">
        <v>8</v>
      </c>
      <c r="G4" s="36" t="s">
        <v>2</v>
      </c>
      <c r="H4" s="36" t="s">
        <v>5</v>
      </c>
      <c r="I4" s="36" t="s">
        <v>7</v>
      </c>
      <c r="J4" s="36" t="s">
        <v>35</v>
      </c>
      <c r="K4" s="36" t="s">
        <v>36</v>
      </c>
      <c r="L4" s="36" t="s">
        <v>96</v>
      </c>
      <c r="M4" s="36" t="s">
        <v>98</v>
      </c>
    </row>
    <row r="5" spans="3:14" x14ac:dyDescent="0.35">
      <c r="C5" s="36" t="s">
        <v>3</v>
      </c>
      <c r="D5" s="1">
        <v>30032</v>
      </c>
      <c r="F5" s="36" t="s">
        <v>17</v>
      </c>
      <c r="G5" s="36">
        <f>DATEDIF(Tableau24568[[#This Row],[date de naissance]],$A$19,"Y")</f>
        <v>40</v>
      </c>
      <c r="K5" s="36">
        <f>VLOOKUP(Tableau24568[[#This Row],[étiologie]],étiologie[],2,FALSE)</f>
        <v>3</v>
      </c>
      <c r="L5" s="36" t="e">
        <f>VLOOKUP(Tableau24568[[#This Row],[patient]],DERS16[], 26,FALSE)</f>
        <v>#N/A</v>
      </c>
      <c r="M5" s="36">
        <f>IF(Tableau24568[[#This Row],[âge]]&gt;40,1,0)</f>
        <v>0</v>
      </c>
    </row>
    <row r="6" spans="3:14" ht="15.5" x14ac:dyDescent="0.35">
      <c r="C6" s="36" t="s">
        <v>4</v>
      </c>
      <c r="D6" s="37">
        <v>22564</v>
      </c>
      <c r="F6" s="36" t="s">
        <v>23</v>
      </c>
      <c r="K6" s="36">
        <f>VLOOKUP(Tableau24568[[#This Row],[étiologie]],étiologie[],2,FALSE)</f>
        <v>5</v>
      </c>
      <c r="L6" s="36" t="e">
        <f>VLOOKUP(Tableau24568[[#This Row],[patient]],DERS16[], 26,FALSE)</f>
        <v>#N/A</v>
      </c>
      <c r="M6" s="36">
        <f>IF(Tableau24568[[#This Row],[âge]]&gt;40,1,0)</f>
        <v>0</v>
      </c>
    </row>
    <row r="7" spans="3:14" ht="15.5" x14ac:dyDescent="0.35">
      <c r="C7" s="36" t="s">
        <v>9</v>
      </c>
      <c r="D7" s="37">
        <v>35782</v>
      </c>
      <c r="F7" s="36" t="s">
        <v>22</v>
      </c>
      <c r="K7" s="36">
        <f>VLOOKUP(Tableau24568[[#This Row],[étiologie]],étiologie[],2,FALSE)</f>
        <v>4</v>
      </c>
      <c r="L7" s="36" t="e">
        <f>VLOOKUP(Tableau24568[[#This Row],[patient]],DERS16[], 26,FALSE)</f>
        <v>#N/A</v>
      </c>
      <c r="M7" s="36">
        <f>IF(Tableau24568[[#This Row],[âge]]&gt;40,1,0)</f>
        <v>0</v>
      </c>
    </row>
    <row r="8" spans="3:14" ht="15.5" x14ac:dyDescent="0.35">
      <c r="C8" s="36" t="s">
        <v>10</v>
      </c>
      <c r="D8" s="37">
        <v>32858</v>
      </c>
      <c r="F8" s="36" t="s">
        <v>26</v>
      </c>
      <c r="K8" s="36">
        <f>VLOOKUP(Tableau24568[[#This Row],[étiologie]],étiologie[],2,FALSE)</f>
        <v>8</v>
      </c>
      <c r="L8" s="36" t="e">
        <f>VLOOKUP(Tableau24568[[#This Row],[patient]],DERS16[], 26,FALSE)</f>
        <v>#N/A</v>
      </c>
      <c r="M8" s="36">
        <f>IF(Tableau24568[[#This Row],[âge]]&gt;40,1,0)</f>
        <v>0</v>
      </c>
    </row>
    <row r="9" spans="3:14" ht="15.5" x14ac:dyDescent="0.35">
      <c r="C9" s="6" t="s">
        <v>74</v>
      </c>
      <c r="D9" s="37">
        <v>27508</v>
      </c>
      <c r="K9" s="39" t="e">
        <f>VLOOKUP(Tableau24568[[#This Row],[étiologie]],étiologie[],2,FALSE)</f>
        <v>#N/A</v>
      </c>
      <c r="L9" s="36">
        <f>VLOOKUP(Tableau24568[[#This Row],[patient]],DERS16[], 26,FALSE)</f>
        <v>56</v>
      </c>
      <c r="M9" s="36">
        <f>IF(Tableau24568[[#This Row],[âge]]&gt;40,1,0)</f>
        <v>0</v>
      </c>
    </row>
    <row r="10" spans="3:14" x14ac:dyDescent="0.35">
      <c r="C10" s="6" t="s">
        <v>75</v>
      </c>
      <c r="D10" s="40">
        <v>35272</v>
      </c>
      <c r="K10" s="39" t="e">
        <f>VLOOKUP(Tableau24568[[#This Row],[étiologie]],étiologie[],2,FALSE)</f>
        <v>#N/A</v>
      </c>
      <c r="L10" s="36">
        <f>VLOOKUP(Tableau24568[[#This Row],[patient]],DERS16[], 26,FALSE)</f>
        <v>30</v>
      </c>
      <c r="M10" s="36">
        <f>IF(Tableau24568[[#This Row],[âge]]&gt;40,1,0)</f>
        <v>0</v>
      </c>
    </row>
    <row r="11" spans="3:14" ht="15.5" x14ac:dyDescent="0.35">
      <c r="C11" s="6" t="s">
        <v>76</v>
      </c>
      <c r="D11" s="37">
        <v>26971</v>
      </c>
      <c r="F11" s="36" t="s">
        <v>17</v>
      </c>
      <c r="K11" s="39">
        <f>VLOOKUP(Tableau24568[[#This Row],[étiologie]],étiologie[],2,FALSE)</f>
        <v>3</v>
      </c>
      <c r="L11" s="36">
        <f>VLOOKUP(Tableau24568[[#This Row],[patient]],DERS16[], 26,FALSE)</f>
        <v>63</v>
      </c>
      <c r="M11" s="36">
        <f>IF(Tableau24568[[#This Row],[âge]]&gt;40,1,0)</f>
        <v>0</v>
      </c>
    </row>
    <row r="12" spans="3:14" ht="15.5" x14ac:dyDescent="0.35">
      <c r="C12" s="6" t="s">
        <v>77</v>
      </c>
      <c r="D12" s="37">
        <v>33613</v>
      </c>
      <c r="K12" s="39" t="e">
        <f>VLOOKUP(Tableau24568[[#This Row],[étiologie]],étiologie[],2,FALSE)</f>
        <v>#N/A</v>
      </c>
      <c r="L12" s="36">
        <f>VLOOKUP(Tableau24568[[#This Row],[patient]],DERS16[], 26,FALSE)</f>
        <v>44</v>
      </c>
      <c r="M12" s="36">
        <f>IF(Tableau24568[[#This Row],[âge]]&gt;40,1,0)</f>
        <v>0</v>
      </c>
    </row>
    <row r="13" spans="3:14" ht="15.5" x14ac:dyDescent="0.35">
      <c r="C13" s="6" t="s">
        <v>78</v>
      </c>
      <c r="D13" s="38">
        <v>34906</v>
      </c>
      <c r="K13" s="39" t="e">
        <f>VLOOKUP(Tableau24568[[#This Row],[étiologie]],étiologie[],2,FALSE)</f>
        <v>#N/A</v>
      </c>
      <c r="L13" s="36">
        <f>VLOOKUP(Tableau24568[[#This Row],[patient]],DERS16[], 26,FALSE)</f>
        <v>65</v>
      </c>
      <c r="M13" s="36">
        <f>IF(Tableau24568[[#This Row],[âge]]&gt;40,1,0)</f>
        <v>0</v>
      </c>
    </row>
    <row r="14" spans="3:14" x14ac:dyDescent="0.35">
      <c r="C14" s="6" t="s">
        <v>79</v>
      </c>
      <c r="D14" s="40">
        <v>32375</v>
      </c>
      <c r="F14" s="36" t="s">
        <v>22</v>
      </c>
      <c r="K14" s="39">
        <f>VLOOKUP(Tableau24568[[#This Row],[étiologie]],étiologie[],2,FALSE)</f>
        <v>4</v>
      </c>
      <c r="L14" s="36">
        <f>VLOOKUP(Tableau24568[[#This Row],[patient]],DERS16[], 26,FALSE)</f>
        <v>58</v>
      </c>
      <c r="M14" s="36">
        <f>IF(Tableau24568[[#This Row],[âge]]&gt;40,1,0)</f>
        <v>0</v>
      </c>
    </row>
    <row r="15" spans="3:14" ht="15.5" x14ac:dyDescent="0.35">
      <c r="C15" s="6" t="s">
        <v>80</v>
      </c>
      <c r="D15" s="37">
        <v>35420</v>
      </c>
      <c r="K15" s="39" t="e">
        <f>VLOOKUP(Tableau24568[[#This Row],[étiologie]],étiologie[],2,FALSE)</f>
        <v>#N/A</v>
      </c>
      <c r="L15" s="36">
        <f>VLOOKUP(Tableau24568[[#This Row],[patient]],DERS16[], 26,FALSE)</f>
        <v>56</v>
      </c>
      <c r="M15" s="36">
        <f>IF(Tableau24568[[#This Row],[âge]]&gt;40,1,0)</f>
        <v>0</v>
      </c>
    </row>
    <row r="18" spans="1:1" x14ac:dyDescent="0.35">
      <c r="A18" s="36" t="s">
        <v>99</v>
      </c>
    </row>
    <row r="19" spans="1:1" x14ac:dyDescent="0.35">
      <c r="A19" s="1">
        <v>44741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DA9203-0AAF-4D8A-AD77-3C03C87E6BA1}">
          <x14:formula1>
            <xm:f>Paramètres!$F$5:$F$22</xm:f>
          </x14:formula1>
          <xm:sqref>F5:F15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A4E5-78AB-4373-800A-0D531CAF9EC7}">
  <dimension ref="C4:I6"/>
  <sheetViews>
    <sheetView workbookViewId="0">
      <selection activeCell="D11" sqref="D11"/>
    </sheetView>
  </sheetViews>
  <sheetFormatPr baseColWidth="10" defaultRowHeight="14.5" x14ac:dyDescent="0.35"/>
  <sheetData>
    <row r="4" spans="3:9" x14ac:dyDescent="0.35">
      <c r="C4" t="s">
        <v>0</v>
      </c>
      <c r="D4" t="s">
        <v>6</v>
      </c>
      <c r="E4" t="s">
        <v>1</v>
      </c>
      <c r="F4" t="s">
        <v>8</v>
      </c>
      <c r="G4" t="s">
        <v>2</v>
      </c>
      <c r="H4" t="s">
        <v>5</v>
      </c>
      <c r="I4" t="s">
        <v>7</v>
      </c>
    </row>
    <row r="5" spans="3:9" x14ac:dyDescent="0.35">
      <c r="C5" t="s">
        <v>3</v>
      </c>
    </row>
    <row r="6" spans="3:9" x14ac:dyDescent="0.35">
      <c r="C6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0DC3-6ED2-4F73-9265-D2D4261DDEFF}">
  <dimension ref="C4:I8"/>
  <sheetViews>
    <sheetView workbookViewId="0">
      <selection activeCell="K7" sqref="K7"/>
    </sheetView>
  </sheetViews>
  <sheetFormatPr baseColWidth="10" defaultRowHeight="14.5" x14ac:dyDescent="0.35"/>
  <cols>
    <col min="9" max="9" width="10.90625" customWidth="1"/>
  </cols>
  <sheetData>
    <row r="4" spans="3:9" x14ac:dyDescent="0.35">
      <c r="C4" t="s">
        <v>0</v>
      </c>
      <c r="D4" t="s">
        <v>6</v>
      </c>
      <c r="E4" t="s">
        <v>1</v>
      </c>
      <c r="F4" t="s">
        <v>8</v>
      </c>
      <c r="G4" t="s">
        <v>2</v>
      </c>
      <c r="H4" t="s">
        <v>5</v>
      </c>
      <c r="I4" t="s">
        <v>7</v>
      </c>
    </row>
    <row r="5" spans="3:9" x14ac:dyDescent="0.35">
      <c r="C5" t="s">
        <v>3</v>
      </c>
      <c r="E5" t="s">
        <v>11</v>
      </c>
      <c r="F5" t="s">
        <v>15</v>
      </c>
      <c r="G5">
        <v>50</v>
      </c>
      <c r="I5" t="s">
        <v>30</v>
      </c>
    </row>
    <row r="6" spans="3:9" x14ac:dyDescent="0.35">
      <c r="C6" t="s">
        <v>4</v>
      </c>
      <c r="E6" t="s">
        <v>12</v>
      </c>
      <c r="F6" t="s">
        <v>16</v>
      </c>
      <c r="G6" t="s">
        <v>19</v>
      </c>
      <c r="I6" t="s">
        <v>31</v>
      </c>
    </row>
    <row r="7" spans="3:9" x14ac:dyDescent="0.35">
      <c r="C7" t="s">
        <v>9</v>
      </c>
      <c r="E7" t="s">
        <v>13</v>
      </c>
      <c r="F7" t="s">
        <v>17</v>
      </c>
      <c r="I7" t="s">
        <v>32</v>
      </c>
    </row>
    <row r="8" spans="3:9" x14ac:dyDescent="0.35">
      <c r="C8" t="s">
        <v>10</v>
      </c>
      <c r="E8" t="s">
        <v>14</v>
      </c>
      <c r="F8" t="s">
        <v>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3073-9B14-447A-AD19-F7964743A990}">
  <dimension ref="C4:H8"/>
  <sheetViews>
    <sheetView workbookViewId="0">
      <selection activeCell="D5" sqref="D5"/>
    </sheetView>
  </sheetViews>
  <sheetFormatPr baseColWidth="10" defaultRowHeight="14.5" x14ac:dyDescent="0.35"/>
  <sheetData>
    <row r="4" spans="3:8" x14ac:dyDescent="0.35">
      <c r="C4" t="s">
        <v>0</v>
      </c>
      <c r="D4" t="s">
        <v>1</v>
      </c>
      <c r="E4" t="s">
        <v>8</v>
      </c>
      <c r="F4" t="s">
        <v>2</v>
      </c>
      <c r="G4" t="s">
        <v>5</v>
      </c>
      <c r="H4" t="s">
        <v>7</v>
      </c>
    </row>
    <row r="5" spans="3:8" x14ac:dyDescent="0.35">
      <c r="C5" t="s">
        <v>3</v>
      </c>
    </row>
    <row r="6" spans="3:8" x14ac:dyDescent="0.35">
      <c r="C6" t="s">
        <v>4</v>
      </c>
    </row>
    <row r="7" spans="3:8" x14ac:dyDescent="0.35">
      <c r="C7" t="s">
        <v>9</v>
      </c>
    </row>
    <row r="8" spans="3:8" x14ac:dyDescent="0.35">
      <c r="C8" t="s">
        <v>10</v>
      </c>
    </row>
  </sheetData>
  <dataValidations count="1">
    <dataValidation type="whole" allowBlank="1" showInputMessage="1" showErrorMessage="1" sqref="H5:H8" xr:uid="{F4EE32E1-DB7E-41BD-9B17-5828EC56BDD4}">
      <formula1>0</formula1>
      <formula2>500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3E1B2D-4CA3-44E8-B358-52B8452B94AA}">
          <x14:formula1>
            <xm:f>Paramètres!$F$5:$F$22</xm:f>
          </x14:formula1>
          <xm:sqref>E5:E8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C1F2-C36F-4C4C-8232-16324DBD5CED}">
  <dimension ref="C2:G13"/>
  <sheetViews>
    <sheetView workbookViewId="0">
      <selection activeCell="I6" sqref="I6"/>
    </sheetView>
  </sheetViews>
  <sheetFormatPr baseColWidth="10" defaultRowHeight="14.5" x14ac:dyDescent="0.35"/>
  <sheetData>
    <row r="2" spans="3:7" x14ac:dyDescent="0.35">
      <c r="F2">
        <v>1</v>
      </c>
      <c r="G2">
        <v>2</v>
      </c>
    </row>
    <row r="4" spans="3:7" x14ac:dyDescent="0.35">
      <c r="C4" t="s">
        <v>1</v>
      </c>
      <c r="D4" t="s">
        <v>37</v>
      </c>
      <c r="F4" t="s">
        <v>8</v>
      </c>
      <c r="G4" t="s">
        <v>37</v>
      </c>
    </row>
    <row r="5" spans="3:7" x14ac:dyDescent="0.35">
      <c r="C5" t="s">
        <v>20</v>
      </c>
      <c r="D5">
        <v>0</v>
      </c>
      <c r="F5" t="s">
        <v>18</v>
      </c>
      <c r="G5">
        <v>1</v>
      </c>
    </row>
    <row r="6" spans="3:7" x14ac:dyDescent="0.35">
      <c r="C6" t="s">
        <v>21</v>
      </c>
      <c r="D6">
        <v>1</v>
      </c>
      <c r="F6" t="s">
        <v>28</v>
      </c>
      <c r="G6" s="2">
        <v>2</v>
      </c>
    </row>
    <row r="7" spans="3:7" x14ac:dyDescent="0.35">
      <c r="C7" t="s">
        <v>29</v>
      </c>
      <c r="D7">
        <v>2</v>
      </c>
      <c r="F7" t="s">
        <v>17</v>
      </c>
      <c r="G7" s="2">
        <v>3</v>
      </c>
    </row>
    <row r="8" spans="3:7" x14ac:dyDescent="0.35">
      <c r="F8" t="s">
        <v>22</v>
      </c>
      <c r="G8" s="2">
        <v>4</v>
      </c>
    </row>
    <row r="9" spans="3:7" x14ac:dyDescent="0.35">
      <c r="F9" t="s">
        <v>23</v>
      </c>
      <c r="G9" s="2">
        <v>5</v>
      </c>
    </row>
    <row r="10" spans="3:7" x14ac:dyDescent="0.35">
      <c r="F10" t="s">
        <v>24</v>
      </c>
      <c r="G10" s="2">
        <v>6</v>
      </c>
    </row>
    <row r="11" spans="3:7" x14ac:dyDescent="0.35">
      <c r="F11" t="s">
        <v>25</v>
      </c>
      <c r="G11" s="2">
        <v>7</v>
      </c>
    </row>
    <row r="12" spans="3:7" x14ac:dyDescent="0.35">
      <c r="F12" t="s">
        <v>26</v>
      </c>
      <c r="G12" s="2">
        <v>8</v>
      </c>
    </row>
    <row r="13" spans="3:7" x14ac:dyDescent="0.35">
      <c r="F13" t="s">
        <v>27</v>
      </c>
      <c r="G13" s="2">
        <v>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70D1-AC92-4682-95D0-C08C542527C8}">
  <dimension ref="C4:I8"/>
  <sheetViews>
    <sheetView tabSelected="1" workbookViewId="0">
      <selection activeCell="E4" sqref="E4"/>
    </sheetView>
  </sheetViews>
  <sheetFormatPr baseColWidth="10" defaultRowHeight="14.5" x14ac:dyDescent="0.35"/>
  <sheetData>
    <row r="4" spans="3:9" x14ac:dyDescent="0.35">
      <c r="C4" t="s">
        <v>0</v>
      </c>
      <c r="D4" t="s">
        <v>33</v>
      </c>
      <c r="E4" t="s">
        <v>1</v>
      </c>
      <c r="F4" t="s">
        <v>8</v>
      </c>
      <c r="G4" t="s">
        <v>2</v>
      </c>
      <c r="H4" t="s">
        <v>5</v>
      </c>
      <c r="I4" t="s">
        <v>7</v>
      </c>
    </row>
    <row r="5" spans="3:9" x14ac:dyDescent="0.35">
      <c r="C5" t="s">
        <v>3</v>
      </c>
      <c r="D5" s="1">
        <v>30032</v>
      </c>
    </row>
    <row r="6" spans="3:9" x14ac:dyDescent="0.35">
      <c r="C6" t="s">
        <v>4</v>
      </c>
    </row>
    <row r="7" spans="3:9" x14ac:dyDescent="0.35">
      <c r="C7" t="s">
        <v>9</v>
      </c>
    </row>
    <row r="8" spans="3:9" x14ac:dyDescent="0.35">
      <c r="C8" t="s">
        <v>10</v>
      </c>
    </row>
  </sheetData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B6932-573D-4882-8AC1-66F2B5E8BC5A}">
          <x14:formula1>
            <xm:f>Paramètres!$F$5:$F$22</xm:f>
          </x14:formula1>
          <xm:sqref>F5:F8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46C9-ED83-4675-94B7-179D44FB6205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064E-4DC8-4BC2-A84A-550910060B5C}">
  <dimension ref="A1:N19"/>
  <sheetViews>
    <sheetView workbookViewId="0">
      <selection activeCell="E4" sqref="E4"/>
    </sheetView>
  </sheetViews>
  <sheetFormatPr baseColWidth="10" defaultRowHeight="14.5" x14ac:dyDescent="0.35"/>
  <cols>
    <col min="1" max="3" width="10.90625" style="2"/>
    <col min="4" max="4" width="12.90625" style="2" customWidth="1"/>
    <col min="5" max="16384" width="10.90625" style="2"/>
  </cols>
  <sheetData>
    <row r="1" spans="3:14" x14ac:dyDescent="0.35">
      <c r="K1" s="35" t="s">
        <v>97</v>
      </c>
      <c r="L1" s="35"/>
      <c r="M1" s="35"/>
      <c r="N1" s="35"/>
    </row>
    <row r="2" spans="3:14" x14ac:dyDescent="0.35">
      <c r="G2" s="4"/>
      <c r="L2" s="5"/>
    </row>
    <row r="4" spans="3:14" x14ac:dyDescent="0.35">
      <c r="C4" s="2" t="s">
        <v>0</v>
      </c>
      <c r="D4" s="2" t="s">
        <v>33</v>
      </c>
      <c r="E4" s="2" t="s">
        <v>1</v>
      </c>
      <c r="F4" s="2" t="s">
        <v>8</v>
      </c>
      <c r="G4" s="2" t="s">
        <v>2</v>
      </c>
      <c r="H4" s="2" t="s">
        <v>5</v>
      </c>
      <c r="I4" s="2" t="s">
        <v>7</v>
      </c>
      <c r="J4" s="2" t="s">
        <v>35</v>
      </c>
      <c r="K4" s="2" t="s">
        <v>36</v>
      </c>
      <c r="L4" s="2" t="s">
        <v>96</v>
      </c>
      <c r="M4" s="2" t="s">
        <v>98</v>
      </c>
    </row>
    <row r="5" spans="3:14" x14ac:dyDescent="0.35">
      <c r="C5" s="2" t="s">
        <v>3</v>
      </c>
      <c r="D5" s="1">
        <v>30032</v>
      </c>
      <c r="F5" s="2" t="s">
        <v>17</v>
      </c>
      <c r="G5" s="2">
        <f>DATEDIF(Tableau2456[[#This Row],[date de naissance]],$A$19,"Y")</f>
        <v>40</v>
      </c>
      <c r="K5" s="2">
        <f>VLOOKUP(Tableau2456[[#This Row],[étiologie]],étiologie[],2,FALSE)</f>
        <v>3</v>
      </c>
      <c r="L5" s="2" t="e">
        <f>VLOOKUP(Tableau2456[[#This Row],[patient]],DERS16[], 26,FALSE)</f>
        <v>#N/A</v>
      </c>
      <c r="M5" s="2">
        <f>IF(Tableau2456[[#This Row],[âge]]&gt;40,1,0)</f>
        <v>0</v>
      </c>
    </row>
    <row r="6" spans="3:14" ht="15.5" x14ac:dyDescent="0.35">
      <c r="C6" s="2" t="s">
        <v>4</v>
      </c>
      <c r="D6" s="37">
        <v>22564</v>
      </c>
      <c r="F6" s="2" t="s">
        <v>23</v>
      </c>
      <c r="G6" s="36"/>
      <c r="K6" s="2">
        <f>VLOOKUP(Tableau2456[[#This Row],[étiologie]],étiologie[],2,FALSE)</f>
        <v>5</v>
      </c>
      <c r="L6" s="2" t="e">
        <f>VLOOKUP(Tableau2456[[#This Row],[patient]],DERS16[], 26,FALSE)</f>
        <v>#N/A</v>
      </c>
      <c r="M6" s="2">
        <f>IF(Tableau2456[[#This Row],[âge]]&gt;40,1,0)</f>
        <v>0</v>
      </c>
    </row>
    <row r="7" spans="3:14" ht="15.5" x14ac:dyDescent="0.35">
      <c r="C7" s="2" t="s">
        <v>9</v>
      </c>
      <c r="D7" s="37">
        <v>35782</v>
      </c>
      <c r="F7" s="2" t="s">
        <v>22</v>
      </c>
      <c r="G7" s="36"/>
      <c r="K7" s="2">
        <f>VLOOKUP(Tableau2456[[#This Row],[étiologie]],étiologie[],2,FALSE)</f>
        <v>4</v>
      </c>
      <c r="L7" s="2" t="e">
        <f>VLOOKUP(Tableau2456[[#This Row],[patient]],DERS16[], 26,FALSE)</f>
        <v>#N/A</v>
      </c>
      <c r="M7" s="2">
        <f>IF(Tableau2456[[#This Row],[âge]]&gt;40,1,0)</f>
        <v>0</v>
      </c>
    </row>
    <row r="8" spans="3:14" ht="15.5" x14ac:dyDescent="0.35">
      <c r="C8" s="2" t="s">
        <v>10</v>
      </c>
      <c r="D8" s="37">
        <v>32858</v>
      </c>
      <c r="F8" s="2" t="s">
        <v>26</v>
      </c>
      <c r="G8" s="36"/>
      <c r="K8" s="2">
        <f>VLOOKUP(Tableau2456[[#This Row],[étiologie]],étiologie[],2,FALSE)</f>
        <v>8</v>
      </c>
      <c r="L8" s="2" t="e">
        <f>VLOOKUP(Tableau2456[[#This Row],[patient]],DERS16[], 26,FALSE)</f>
        <v>#N/A</v>
      </c>
      <c r="M8" s="2">
        <f>IF(Tableau2456[[#This Row],[âge]]&gt;40,1,0)</f>
        <v>0</v>
      </c>
    </row>
    <row r="9" spans="3:14" ht="15.5" x14ac:dyDescent="0.35">
      <c r="C9" s="6" t="s">
        <v>74</v>
      </c>
      <c r="D9" s="37">
        <v>27508</v>
      </c>
      <c r="G9" s="36"/>
      <c r="K9" s="3" t="e">
        <f>VLOOKUP(Tableau2456[[#This Row],[étiologie]],étiologie[],2,FALSE)</f>
        <v>#N/A</v>
      </c>
      <c r="L9" s="2">
        <f>VLOOKUP(Tableau2456[[#This Row],[patient]],DERS16[], 26,FALSE)</f>
        <v>56</v>
      </c>
      <c r="M9" s="2">
        <f>IF(Tableau2456[[#This Row],[âge]]&gt;40,1,0)</f>
        <v>0</v>
      </c>
    </row>
    <row r="10" spans="3:14" x14ac:dyDescent="0.35">
      <c r="C10" s="6" t="s">
        <v>75</v>
      </c>
      <c r="D10" s="40">
        <v>35272</v>
      </c>
      <c r="G10" s="36"/>
      <c r="K10" s="3" t="e">
        <f>VLOOKUP(Tableau2456[[#This Row],[étiologie]],étiologie[],2,FALSE)</f>
        <v>#N/A</v>
      </c>
      <c r="L10" s="2">
        <f>VLOOKUP(Tableau2456[[#This Row],[patient]],DERS16[], 26,FALSE)</f>
        <v>30</v>
      </c>
      <c r="M10" s="2">
        <f>IF(Tableau2456[[#This Row],[âge]]&gt;40,1,0)</f>
        <v>0</v>
      </c>
    </row>
    <row r="11" spans="3:14" ht="15.5" x14ac:dyDescent="0.35">
      <c r="C11" s="6" t="s">
        <v>76</v>
      </c>
      <c r="D11" s="37">
        <v>26971</v>
      </c>
      <c r="F11" s="2" t="s">
        <v>17</v>
      </c>
      <c r="G11" s="36"/>
      <c r="K11" s="3">
        <f>VLOOKUP(Tableau2456[[#This Row],[étiologie]],étiologie[],2,FALSE)</f>
        <v>3</v>
      </c>
      <c r="L11" s="2">
        <f>VLOOKUP(Tableau2456[[#This Row],[patient]],DERS16[], 26,FALSE)</f>
        <v>63</v>
      </c>
      <c r="M11" s="2">
        <f>IF(Tableau2456[[#This Row],[âge]]&gt;40,1,0)</f>
        <v>0</v>
      </c>
    </row>
    <row r="12" spans="3:14" ht="15.5" x14ac:dyDescent="0.35">
      <c r="C12" s="6" t="s">
        <v>77</v>
      </c>
      <c r="D12" s="37">
        <v>33613</v>
      </c>
      <c r="G12" s="36"/>
      <c r="K12" s="3" t="e">
        <f>VLOOKUP(Tableau2456[[#This Row],[étiologie]],étiologie[],2,FALSE)</f>
        <v>#N/A</v>
      </c>
      <c r="L12" s="2">
        <f>VLOOKUP(Tableau2456[[#This Row],[patient]],DERS16[], 26,FALSE)</f>
        <v>44</v>
      </c>
      <c r="M12" s="2">
        <f>IF(Tableau2456[[#This Row],[âge]]&gt;40,1,0)</f>
        <v>0</v>
      </c>
    </row>
    <row r="13" spans="3:14" ht="15.5" x14ac:dyDescent="0.35">
      <c r="C13" s="6" t="s">
        <v>78</v>
      </c>
      <c r="D13" s="38">
        <v>34906</v>
      </c>
      <c r="G13" s="36"/>
      <c r="K13" s="3" t="e">
        <f>VLOOKUP(Tableau2456[[#This Row],[étiologie]],étiologie[],2,FALSE)</f>
        <v>#N/A</v>
      </c>
      <c r="L13" s="2">
        <f>VLOOKUP(Tableau2456[[#This Row],[patient]],DERS16[], 26,FALSE)</f>
        <v>65</v>
      </c>
      <c r="M13" s="2">
        <f>IF(Tableau2456[[#This Row],[âge]]&gt;40,1,0)</f>
        <v>0</v>
      </c>
    </row>
    <row r="14" spans="3:14" x14ac:dyDescent="0.35">
      <c r="C14" s="6" t="s">
        <v>79</v>
      </c>
      <c r="D14" s="40">
        <v>32375</v>
      </c>
      <c r="F14" s="2" t="s">
        <v>22</v>
      </c>
      <c r="G14" s="36"/>
      <c r="K14" s="3">
        <f>VLOOKUP(Tableau2456[[#This Row],[étiologie]],étiologie[],2,FALSE)</f>
        <v>4</v>
      </c>
      <c r="L14" s="2">
        <f>VLOOKUP(Tableau2456[[#This Row],[patient]],DERS16[], 26,FALSE)</f>
        <v>58</v>
      </c>
      <c r="M14" s="2">
        <f>IF(Tableau2456[[#This Row],[âge]]&gt;40,1,0)</f>
        <v>0</v>
      </c>
    </row>
    <row r="15" spans="3:14" ht="15.5" x14ac:dyDescent="0.35">
      <c r="C15" s="6" t="s">
        <v>80</v>
      </c>
      <c r="D15" s="37">
        <v>35420</v>
      </c>
      <c r="G15" s="36"/>
      <c r="K15" s="3" t="e">
        <f>VLOOKUP(Tableau2456[[#This Row],[étiologie]],étiologie[],2,FALSE)</f>
        <v>#N/A</v>
      </c>
      <c r="L15" s="2">
        <f>VLOOKUP(Tableau2456[[#This Row],[patient]],DERS16[], 26,FALSE)</f>
        <v>56</v>
      </c>
      <c r="M15" s="2">
        <f>IF(Tableau2456[[#This Row],[âge]]&gt;40,1,0)</f>
        <v>0</v>
      </c>
    </row>
    <row r="18" spans="1:1" x14ac:dyDescent="0.35">
      <c r="A18" s="2" t="s">
        <v>99</v>
      </c>
    </row>
    <row r="19" spans="1:1" x14ac:dyDescent="0.35">
      <c r="A19" s="1">
        <v>44741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768C1B-DC03-46CA-A47A-F587A9E39159}">
          <x14:formula1>
            <xm:f>Paramètres!$F$5:$F$22</xm:f>
          </x14:formula1>
          <xm:sqref>F5:F15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1CDD-5FBA-4283-83F4-0C569C043AC6}">
  <dimension ref="B3:AF32"/>
  <sheetViews>
    <sheetView topLeftCell="A10" workbookViewId="0">
      <selection activeCell="C5" sqref="C5"/>
    </sheetView>
  </sheetViews>
  <sheetFormatPr baseColWidth="10" defaultRowHeight="14.5" x14ac:dyDescent="0.35"/>
  <cols>
    <col min="2" max="3" width="13.6328125" customWidth="1"/>
    <col min="5" max="5" width="17.7265625" customWidth="1"/>
    <col min="22" max="25" width="46.7265625" customWidth="1"/>
    <col min="26" max="26" width="36.54296875" customWidth="1"/>
    <col min="27" max="27" width="22.1796875" customWidth="1"/>
    <col min="28" max="28" width="24.1796875" customWidth="1"/>
    <col min="29" max="29" width="14.36328125" customWidth="1"/>
    <col min="30" max="30" width="19.7265625" customWidth="1"/>
    <col min="31" max="31" width="23" customWidth="1"/>
    <col min="32" max="32" width="16.08984375" customWidth="1"/>
  </cols>
  <sheetData>
    <row r="3" spans="2:32" x14ac:dyDescent="0.35">
      <c r="B3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</row>
    <row r="5" spans="2:32" ht="61.5" customHeight="1" x14ac:dyDescent="0.35">
      <c r="B5" s="24" t="s">
        <v>38</v>
      </c>
      <c r="C5" s="24" t="s">
        <v>39</v>
      </c>
      <c r="D5" s="24" t="s">
        <v>40</v>
      </c>
      <c r="E5" s="24" t="s">
        <v>41</v>
      </c>
      <c r="F5" s="24" t="s">
        <v>42</v>
      </c>
      <c r="G5" s="24" t="s">
        <v>43</v>
      </c>
      <c r="H5" s="24" t="s">
        <v>44</v>
      </c>
      <c r="I5" s="24" t="s">
        <v>45</v>
      </c>
      <c r="J5" s="24" t="s">
        <v>46</v>
      </c>
      <c r="K5" s="24" t="s">
        <v>47</v>
      </c>
      <c r="L5" s="24" t="s">
        <v>48</v>
      </c>
      <c r="M5" s="24" t="s">
        <v>49</v>
      </c>
      <c r="N5" s="24" t="s">
        <v>50</v>
      </c>
      <c r="O5" s="24" t="s">
        <v>51</v>
      </c>
      <c r="P5" s="24" t="s">
        <v>52</v>
      </c>
      <c r="Q5" s="24" t="s">
        <v>53</v>
      </c>
      <c r="R5" s="24" t="s">
        <v>54</v>
      </c>
      <c r="S5" s="24" t="s">
        <v>55</v>
      </c>
      <c r="T5" s="24" t="s">
        <v>56</v>
      </c>
      <c r="U5" s="24" t="s">
        <v>57</v>
      </c>
      <c r="V5" s="24" t="s">
        <v>58</v>
      </c>
      <c r="W5" s="24" t="s">
        <v>59</v>
      </c>
      <c r="X5" s="24" t="s">
        <v>60</v>
      </c>
      <c r="Y5" s="24" t="s">
        <v>61</v>
      </c>
      <c r="Z5" s="24" t="s">
        <v>62</v>
      </c>
      <c r="AA5" s="25" t="s">
        <v>95</v>
      </c>
      <c r="AB5" s="26" t="s">
        <v>63</v>
      </c>
      <c r="AC5" s="26" t="s">
        <v>64</v>
      </c>
      <c r="AD5" s="26" t="s">
        <v>65</v>
      </c>
      <c r="AE5" s="26" t="s">
        <v>66</v>
      </c>
      <c r="AF5" s="27" t="s">
        <v>67</v>
      </c>
    </row>
    <row r="6" spans="2:32" x14ac:dyDescent="0.35">
      <c r="B6" s="20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3"/>
      <c r="AB6" s="14"/>
      <c r="AC6" s="14"/>
      <c r="AD6" s="14"/>
      <c r="AE6" s="14"/>
      <c r="AF6" s="22"/>
    </row>
    <row r="7" spans="2:32" x14ac:dyDescent="0.35">
      <c r="B7" s="21" t="s">
        <v>68</v>
      </c>
      <c r="C7" s="7" t="s">
        <v>34</v>
      </c>
      <c r="D7" s="8">
        <v>44105</v>
      </c>
      <c r="E7" s="7"/>
      <c r="F7" s="7">
        <v>2</v>
      </c>
      <c r="G7" s="7">
        <v>2</v>
      </c>
      <c r="H7" s="7">
        <v>2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2</v>
      </c>
      <c r="Q7" s="7">
        <v>1</v>
      </c>
      <c r="R7" s="7">
        <v>1</v>
      </c>
      <c r="S7" s="7">
        <v>1</v>
      </c>
      <c r="T7" s="7">
        <v>2</v>
      </c>
      <c r="U7" s="7">
        <v>2</v>
      </c>
      <c r="V7" s="7">
        <f>SUM([1]!DERS16_T0[[#This Row],[item 9]],[1]!DERS16_T0[[#This Row],[item 10]],[1]!DERS16_T0[[#This Row],[item 13]])</f>
        <v>8</v>
      </c>
      <c r="W7" s="7">
        <f>SUM([1]!DERS16_T0[[#This Row],[item 3]],[1]!DERS16_T0[[#This Row],[item 7]],[1]!DERS16_T0[[#This Row],[item 15]])</f>
        <v>12</v>
      </c>
      <c r="X7" s="7">
        <f>SUM([1]!DERS16_T0[[#This Row],[item 4]],[1]!DERS16_T0[[#This Row],[item 8]],[1]!DERS16_T0[[#This Row],[item 11]])</f>
        <v>6</v>
      </c>
      <c r="Y7" s="7">
        <f>SUM([1]!DERS16_T0[[#This Row],[item 5]],[1]!DERS16_T0[[#This Row],[item 6]],[1]!DERS16_T0[[#This Row],[item 12]],[1]!DERS16_T0[[#This Row],[item 14]],[1]!DERS16_T0[[#This Row],[item 16]])</f>
        <v>22</v>
      </c>
      <c r="Z7" s="7">
        <f>SUM([1]!DERS16_T0[[#This Row],[item 1]],[1]!DERS16_T0[[#This Row],[item 2]])</f>
        <v>4</v>
      </c>
      <c r="AA7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52</v>
      </c>
      <c r="AB7" s="10">
        <f>MEDIAN([1]!DERS16_T0[[#This Row],[item 9]],[1]!DERS16_T0[[#This Row],[item 10]],[1]!DERS16_T0[[#This Row],[item 13]])</f>
        <v>2</v>
      </c>
      <c r="AC7" s="10">
        <f>MEDIAN([1]!DERS16_T0[[#This Row],[item 3]],[1]!DERS16_T0[[#This Row],[item 7]],[1]!DERS16_T0[[#This Row],[item 15]])</f>
        <v>4</v>
      </c>
      <c r="AD7" s="10">
        <f>MEDIAN([1]!DERS16_T0[[#This Row],[item 4]],[1]!DERS16_T0[[#This Row],[item 8]],[1]!DERS16_T0[[#This Row],[item 11]])</f>
        <v>2</v>
      </c>
      <c r="AE7" s="10">
        <f>MEDIAN([1]!DERS16_T0[[#This Row],[item 5]],[1]!DERS16_T0[[#This Row],[item 6]],[1]!DERS16_T0[[#This Row],[item 12]],[1]!DERS16_T0[[#This Row],[item 14]],[1]!DERS16_T0[[#This Row],[item 16]])</f>
        <v>4</v>
      </c>
      <c r="AF7" s="23">
        <f>MEDIAN([1]!DERS16_T0[[#This Row],[item 1]],[1]!DERS16_T0[[#This Row],[item 2]])</f>
        <v>2</v>
      </c>
    </row>
    <row r="8" spans="2:32" x14ac:dyDescent="0.35">
      <c r="B8" s="20" t="s">
        <v>69</v>
      </c>
      <c r="C8" s="11" t="s">
        <v>34</v>
      </c>
      <c r="D8" s="12">
        <v>44105</v>
      </c>
      <c r="E8" s="11"/>
      <c r="F8" s="15"/>
      <c r="G8" s="15"/>
      <c r="H8" s="15"/>
      <c r="I8" s="15"/>
      <c r="J8" s="15"/>
      <c r="K8" s="15"/>
      <c r="L8" s="15"/>
      <c r="M8" s="15"/>
      <c r="N8" s="11">
        <v>1</v>
      </c>
      <c r="O8" s="15"/>
      <c r="P8" s="11">
        <v>2</v>
      </c>
      <c r="Q8" s="15"/>
      <c r="R8" s="11">
        <v>1</v>
      </c>
      <c r="S8" s="15"/>
      <c r="T8" s="11">
        <v>1</v>
      </c>
      <c r="U8" s="11">
        <v>2</v>
      </c>
      <c r="V8" s="11">
        <f>SUM([1]!DERS16_T0[[#This Row],[item 9]],[1]!DERS16_T0[[#This Row],[item 10]],[1]!DERS16_T0[[#This Row],[item 13]])</f>
        <v>8</v>
      </c>
      <c r="W8" s="11">
        <f>SUM([1]!DERS16_T0[[#This Row],[item 3]],[1]!DERS16_T0[[#This Row],[item 7]],[1]!DERS16_T0[[#This Row],[item 15]])</f>
        <v>15</v>
      </c>
      <c r="X8" s="11">
        <f>SUM([1]!DERS16_T0[[#This Row],[item 4]],[1]!DERS16_T0[[#This Row],[item 8]],[1]!DERS16_T0[[#This Row],[item 11]])</f>
        <v>15</v>
      </c>
      <c r="Y8" s="11">
        <f>SUM([1]!DERS16_T0[[#This Row],[item 5]],[1]!DERS16_T0[[#This Row],[item 6]],[1]!DERS16_T0[[#This Row],[item 12]],[1]!DERS16_T0[[#This Row],[item 14]],[1]!DERS16_T0[[#This Row],[item 16]])</f>
        <v>19</v>
      </c>
      <c r="Z8" s="11">
        <f>SUM([1]!DERS16_T0[[#This Row],[item 1]],[1]!DERS16_T0[[#This Row],[item 2]])</f>
        <v>8</v>
      </c>
      <c r="AA8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65</v>
      </c>
      <c r="AB8" s="14">
        <f>MEDIAN([1]!DERS16_T0[[#This Row],[item 9]],[1]!DERS16_T0[[#This Row],[item 10]],[1]!DERS16_T0[[#This Row],[item 13]])</f>
        <v>2</v>
      </c>
      <c r="AC8" s="14">
        <f>MEDIAN([1]!DERS16_T0[[#This Row],[item 3]],[1]!DERS16_T0[[#This Row],[item 7]],[1]!DERS16_T0[[#This Row],[item 15]])</f>
        <v>5</v>
      </c>
      <c r="AD8" s="14">
        <f>MEDIAN([1]!DERS16_T0[[#This Row],[item 4]],[1]!DERS16_T0[[#This Row],[item 8]],[1]!DERS16_T0[[#This Row],[item 11]])</f>
        <v>5</v>
      </c>
      <c r="AE8" s="14">
        <f>MEDIAN([1]!DERS16_T0[[#This Row],[item 5]],[1]!DERS16_T0[[#This Row],[item 6]],[1]!DERS16_T0[[#This Row],[item 12]],[1]!DERS16_T0[[#This Row],[item 14]],[1]!DERS16_T0[[#This Row],[item 16]])</f>
        <v>5</v>
      </c>
      <c r="AF8" s="22">
        <f>MEDIAN([1]!DERS16_T0[[#This Row],[item 1]],[1]!DERS16_T0[[#This Row],[item 2]])</f>
        <v>4</v>
      </c>
    </row>
    <row r="9" spans="2:32" x14ac:dyDescent="0.35">
      <c r="B9" s="21" t="s">
        <v>70</v>
      </c>
      <c r="C9" s="7" t="s">
        <v>34</v>
      </c>
      <c r="D9" s="8">
        <v>44105</v>
      </c>
      <c r="E9" s="7"/>
      <c r="F9" s="7">
        <v>3</v>
      </c>
      <c r="G9" s="7">
        <v>3</v>
      </c>
      <c r="H9" s="7">
        <v>4</v>
      </c>
      <c r="I9" s="7">
        <v>4</v>
      </c>
      <c r="J9" s="7">
        <v>4</v>
      </c>
      <c r="K9" s="7">
        <v>2</v>
      </c>
      <c r="L9" s="7">
        <v>5</v>
      </c>
      <c r="M9" s="7">
        <v>4</v>
      </c>
      <c r="N9" s="7">
        <v>1</v>
      </c>
      <c r="O9" s="7">
        <v>4</v>
      </c>
      <c r="P9" s="7">
        <v>4</v>
      </c>
      <c r="Q9" s="7">
        <v>5</v>
      </c>
      <c r="R9" s="7">
        <v>2</v>
      </c>
      <c r="S9" s="7">
        <v>2</v>
      </c>
      <c r="T9" s="7">
        <v>4</v>
      </c>
      <c r="U9" s="7">
        <v>5</v>
      </c>
      <c r="V9" s="7">
        <f>SUM([1]!DERS16_T0[[#This Row],[item 9]],[1]!DERS16_T0[[#This Row],[item 10]],[1]!DERS16_T0[[#This Row],[item 13]])</f>
        <v>3</v>
      </c>
      <c r="W9" s="7">
        <f>SUM([1]!DERS16_T0[[#This Row],[item 3]],[1]!DERS16_T0[[#This Row],[item 7]],[1]!DERS16_T0[[#This Row],[item 15]])</f>
        <v>5</v>
      </c>
      <c r="X9" s="7">
        <f>SUM([1]!DERS16_T0[[#This Row],[item 4]],[1]!DERS16_T0[[#This Row],[item 8]],[1]!DERS16_T0[[#This Row],[item 11]])</f>
        <v>4</v>
      </c>
      <c r="Y9" s="7">
        <f>SUM([1]!DERS16_T0[[#This Row],[item 5]],[1]!DERS16_T0[[#This Row],[item 6]],[1]!DERS16_T0[[#This Row],[item 12]],[1]!DERS16_T0[[#This Row],[item 14]],[1]!DERS16_T0[[#This Row],[item 16]])</f>
        <v>6</v>
      </c>
      <c r="Z9" s="7">
        <f>SUM([1]!DERS16_T0[[#This Row],[item 1]],[1]!DERS16_T0[[#This Row],[item 2]])</f>
        <v>4</v>
      </c>
      <c r="AA9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22</v>
      </c>
      <c r="AB9" s="10">
        <f>MEDIAN([1]!DERS16_T0[[#This Row],[item 9]],[1]!DERS16_T0[[#This Row],[item 10]],[1]!DERS16_T0[[#This Row],[item 13]])</f>
        <v>1</v>
      </c>
      <c r="AC9" s="10">
        <f>MEDIAN([1]!DERS16_T0[[#This Row],[item 3]],[1]!DERS16_T0[[#This Row],[item 7]],[1]!DERS16_T0[[#This Row],[item 15]])</f>
        <v>2</v>
      </c>
      <c r="AD9" s="10">
        <f>MEDIAN([1]!DERS16_T0[[#This Row],[item 4]],[1]!DERS16_T0[[#This Row],[item 8]],[1]!DERS16_T0[[#This Row],[item 11]])</f>
        <v>1</v>
      </c>
      <c r="AE9" s="10">
        <f>MEDIAN([1]!DERS16_T0[[#This Row],[item 5]],[1]!DERS16_T0[[#This Row],[item 6]],[1]!DERS16_T0[[#This Row],[item 12]],[1]!DERS16_T0[[#This Row],[item 14]],[1]!DERS16_T0[[#This Row],[item 16]])</f>
        <v>1</v>
      </c>
      <c r="AF9" s="23">
        <f>MEDIAN([1]!DERS16_T0[[#This Row],[item 1]],[1]!DERS16_T0[[#This Row],[item 2]])</f>
        <v>2</v>
      </c>
    </row>
    <row r="10" spans="2:32" x14ac:dyDescent="0.35">
      <c r="B10" s="20" t="s">
        <v>71</v>
      </c>
      <c r="C10" s="11" t="s">
        <v>34</v>
      </c>
      <c r="D10" s="12">
        <v>44105</v>
      </c>
      <c r="E10" s="11"/>
      <c r="F10" s="11">
        <v>3</v>
      </c>
      <c r="G10" s="11">
        <v>3</v>
      </c>
      <c r="H10" s="11">
        <v>4</v>
      </c>
      <c r="I10" s="11">
        <v>2</v>
      </c>
      <c r="J10" s="11">
        <v>4</v>
      </c>
      <c r="K10" s="11">
        <v>4</v>
      </c>
      <c r="L10" s="11">
        <v>4</v>
      </c>
      <c r="M10" s="11">
        <v>4</v>
      </c>
      <c r="N10" s="11">
        <v>3</v>
      </c>
      <c r="O10" s="11">
        <v>4</v>
      </c>
      <c r="P10" s="11">
        <v>4</v>
      </c>
      <c r="Q10" s="11">
        <v>5</v>
      </c>
      <c r="R10" s="11">
        <v>3</v>
      </c>
      <c r="S10" s="11">
        <v>4</v>
      </c>
      <c r="T10" s="11">
        <v>4</v>
      </c>
      <c r="U10" s="11">
        <v>3</v>
      </c>
      <c r="V10" s="11">
        <f>SUM([1]!DERS16_T0[[#This Row],[item 9]],[1]!DERS16_T0[[#This Row],[item 10]],[1]!DERS16_T0[[#This Row],[item 13]])</f>
        <v>2</v>
      </c>
      <c r="W10" s="11">
        <f>SUM([1]!DERS16_T0[[#This Row],[item 3]],[1]!DERS16_T0[[#This Row],[item 7]],[1]!DERS16_T0[[#This Row],[item 15]])</f>
        <v>1</v>
      </c>
      <c r="X10" s="11">
        <f>SUM([1]!DERS16_T0[[#This Row],[item 4]],[1]!DERS16_T0[[#This Row],[item 8]],[1]!DERS16_T0[[#This Row],[item 11]])</f>
        <v>2</v>
      </c>
      <c r="Y10" s="11">
        <f>SUM([1]!DERS16_T0[[#This Row],[item 5]],[1]!DERS16_T0[[#This Row],[item 6]],[1]!DERS16_T0[[#This Row],[item 12]],[1]!DERS16_T0[[#This Row],[item 14]],[1]!DERS16_T0[[#This Row],[item 16]])</f>
        <v>2</v>
      </c>
      <c r="Z10" s="11">
        <f>SUM([1]!DERS16_T0[[#This Row],[item 1]],[1]!DERS16_T0[[#This Row],[item 2]])</f>
        <v>0</v>
      </c>
      <c r="AA10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7</v>
      </c>
      <c r="AB10" s="14">
        <f>MEDIAN([1]!DERS16_T0[[#This Row],[item 9]],[1]!DERS16_T0[[#This Row],[item 10]],[1]!DERS16_T0[[#This Row],[item 13]])</f>
        <v>1</v>
      </c>
      <c r="AC10" s="14">
        <f>MEDIAN([1]!DERS16_T0[[#This Row],[item 3]],[1]!DERS16_T0[[#This Row],[item 7]],[1]!DERS16_T0[[#This Row],[item 15]])</f>
        <v>1</v>
      </c>
      <c r="AD10" s="14">
        <f>MEDIAN([1]!DERS16_T0[[#This Row],[item 4]],[1]!DERS16_T0[[#This Row],[item 8]],[1]!DERS16_T0[[#This Row],[item 11]])</f>
        <v>2</v>
      </c>
      <c r="AE10" s="14">
        <f>MEDIAN([1]!DERS16_T0[[#This Row],[item 5]],[1]!DERS16_T0[[#This Row],[item 6]],[1]!DERS16_T0[[#This Row],[item 12]],[1]!DERS16_T0[[#This Row],[item 14]],[1]!DERS16_T0[[#This Row],[item 16]])</f>
        <v>2</v>
      </c>
      <c r="AF10" s="22" t="e">
        <f>MEDIAN([1]!DERS16_T0[[#This Row],[item 1]],[1]!DERS16_T0[[#This Row],[item 2]])</f>
        <v>#NUM!</v>
      </c>
    </row>
    <row r="11" spans="2:32" x14ac:dyDescent="0.35">
      <c r="B11" s="21" t="s">
        <v>72</v>
      </c>
      <c r="C11" s="7" t="s">
        <v>34</v>
      </c>
      <c r="D11" s="8">
        <v>44105</v>
      </c>
      <c r="E11" s="7"/>
      <c r="F11" s="7">
        <v>2</v>
      </c>
      <c r="G11" s="7">
        <v>2</v>
      </c>
      <c r="H11" s="7">
        <v>5</v>
      </c>
      <c r="I11" s="7">
        <v>4</v>
      </c>
      <c r="J11" s="7">
        <v>5</v>
      </c>
      <c r="K11" s="7">
        <v>5</v>
      </c>
      <c r="L11" s="7">
        <v>5</v>
      </c>
      <c r="M11" s="7">
        <v>4</v>
      </c>
      <c r="N11" s="7">
        <v>1</v>
      </c>
      <c r="O11" s="7">
        <v>1</v>
      </c>
      <c r="P11" s="7">
        <v>3</v>
      </c>
      <c r="Q11" s="7">
        <v>4</v>
      </c>
      <c r="R11" s="7">
        <v>1</v>
      </c>
      <c r="S11" s="7">
        <v>4</v>
      </c>
      <c r="T11" s="7">
        <v>5</v>
      </c>
      <c r="U11" s="7">
        <v>5</v>
      </c>
      <c r="V11" s="7">
        <f>SUM([1]!DERS16_T0[[#This Row],[item 9]],[1]!DERS16_T0[[#This Row],[item 10]],[1]!DERS16_T0[[#This Row],[item 13]])</f>
        <v>7</v>
      </c>
      <c r="W11" s="7">
        <f>SUM([1]!DERS16_T0[[#This Row],[item 3]],[1]!DERS16_T0[[#This Row],[item 7]],[1]!DERS16_T0[[#This Row],[item 15]])</f>
        <v>13</v>
      </c>
      <c r="X11" s="7">
        <f>SUM([1]!DERS16_T0[[#This Row],[item 4]],[1]!DERS16_T0[[#This Row],[item 8]],[1]!DERS16_T0[[#This Row],[item 11]])</f>
        <v>12</v>
      </c>
      <c r="Y11" s="7">
        <f>SUM([1]!DERS16_T0[[#This Row],[item 5]],[1]!DERS16_T0[[#This Row],[item 6]],[1]!DERS16_T0[[#This Row],[item 12]],[1]!DERS16_T0[[#This Row],[item 14]],[1]!DERS16_T0[[#This Row],[item 16]])</f>
        <v>18</v>
      </c>
      <c r="Z11" s="7">
        <f>SUM([1]!DERS16_T0[[#This Row],[item 1]],[1]!DERS16_T0[[#This Row],[item 2]])</f>
        <v>6</v>
      </c>
      <c r="AA11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56</v>
      </c>
      <c r="AB11" s="10">
        <f>MEDIAN([1]!DERS16_T0[[#This Row],[item 9]],[1]!DERS16_T0[[#This Row],[item 10]],[1]!DERS16_T0[[#This Row],[item 13]])</f>
        <v>2</v>
      </c>
      <c r="AC11" s="10">
        <f>MEDIAN([1]!DERS16_T0[[#This Row],[item 3]],[1]!DERS16_T0[[#This Row],[item 7]],[1]!DERS16_T0[[#This Row],[item 15]])</f>
        <v>4</v>
      </c>
      <c r="AD11" s="10">
        <f>MEDIAN([1]!DERS16_T0[[#This Row],[item 4]],[1]!DERS16_T0[[#This Row],[item 8]],[1]!DERS16_T0[[#This Row],[item 11]])</f>
        <v>4</v>
      </c>
      <c r="AE11" s="10">
        <f>MEDIAN([1]!DERS16_T0[[#This Row],[item 5]],[1]!DERS16_T0[[#This Row],[item 6]],[1]!DERS16_T0[[#This Row],[item 12]],[1]!DERS16_T0[[#This Row],[item 14]],[1]!DERS16_T0[[#This Row],[item 16]])</f>
        <v>4</v>
      </c>
      <c r="AF11" s="23">
        <f>MEDIAN([1]!DERS16_T0[[#This Row],[item 1]],[1]!DERS16_T0[[#This Row],[item 2]])</f>
        <v>3</v>
      </c>
    </row>
    <row r="12" spans="2:32" x14ac:dyDescent="0.35">
      <c r="B12" s="20" t="s">
        <v>73</v>
      </c>
      <c r="C12" s="11" t="s">
        <v>34</v>
      </c>
      <c r="D12" s="12">
        <v>44105</v>
      </c>
      <c r="E12" s="11"/>
      <c r="F12" s="11">
        <v>2</v>
      </c>
      <c r="G12" s="11">
        <v>2</v>
      </c>
      <c r="H12" s="11">
        <v>2</v>
      </c>
      <c r="I12" s="11">
        <v>2</v>
      </c>
      <c r="J12" s="11">
        <v>1</v>
      </c>
      <c r="K12" s="11">
        <v>1</v>
      </c>
      <c r="L12" s="11">
        <v>3</v>
      </c>
      <c r="M12" s="11">
        <v>2</v>
      </c>
      <c r="N12" s="11">
        <v>2</v>
      </c>
      <c r="O12" s="11">
        <v>2</v>
      </c>
      <c r="P12" s="11">
        <v>2</v>
      </c>
      <c r="Q12" s="11">
        <v>1</v>
      </c>
      <c r="R12" s="11">
        <v>2</v>
      </c>
      <c r="S12" s="11">
        <v>2</v>
      </c>
      <c r="T12" s="11">
        <v>2</v>
      </c>
      <c r="U12" s="11">
        <v>2</v>
      </c>
      <c r="V12" s="11">
        <f>SUM([1]!DERS16_T0[[#This Row],[item 9]],[1]!DERS16_T0[[#This Row],[item 10]],[1]!DERS16_T0[[#This Row],[item 13]])</f>
        <v>10</v>
      </c>
      <c r="W12" s="11">
        <f>SUM([1]!DERS16_T0[[#This Row],[item 3]],[1]!DERS16_T0[[#This Row],[item 7]],[1]!DERS16_T0[[#This Row],[item 15]])</f>
        <v>12</v>
      </c>
      <c r="X12" s="11">
        <f>SUM([1]!DERS16_T0[[#This Row],[item 4]],[1]!DERS16_T0[[#This Row],[item 8]],[1]!DERS16_T0[[#This Row],[item 11]])</f>
        <v>10</v>
      </c>
      <c r="Y12" s="11">
        <f>SUM([1]!DERS16_T0[[#This Row],[item 5]],[1]!DERS16_T0[[#This Row],[item 6]],[1]!DERS16_T0[[#This Row],[item 12]],[1]!DERS16_T0[[#This Row],[item 14]],[1]!DERS16_T0[[#This Row],[item 16]])</f>
        <v>20</v>
      </c>
      <c r="Z12" s="11">
        <f>SUM([1]!DERS16_T0[[#This Row],[item 1]],[1]!DERS16_T0[[#This Row],[item 2]])</f>
        <v>6</v>
      </c>
      <c r="AA12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58</v>
      </c>
      <c r="AB12" s="14">
        <f>MEDIAN([1]!DERS16_T0[[#This Row],[item 9]],[1]!DERS16_T0[[#This Row],[item 10]],[1]!DERS16_T0[[#This Row],[item 13]])</f>
        <v>3</v>
      </c>
      <c r="AC12" s="14">
        <f>MEDIAN([1]!DERS16_T0[[#This Row],[item 3]],[1]!DERS16_T0[[#This Row],[item 7]],[1]!DERS16_T0[[#This Row],[item 15]])</f>
        <v>4</v>
      </c>
      <c r="AD12" s="14">
        <f>MEDIAN([1]!DERS16_T0[[#This Row],[item 4]],[1]!DERS16_T0[[#This Row],[item 8]],[1]!DERS16_T0[[#This Row],[item 11]])</f>
        <v>4</v>
      </c>
      <c r="AE12" s="14">
        <f>MEDIAN([1]!DERS16_T0[[#This Row],[item 5]],[1]!DERS16_T0[[#This Row],[item 6]],[1]!DERS16_T0[[#This Row],[item 12]],[1]!DERS16_T0[[#This Row],[item 14]],[1]!DERS16_T0[[#This Row],[item 16]])</f>
        <v>4</v>
      </c>
      <c r="AF12" s="22">
        <f>MEDIAN([1]!DERS16_T0[[#This Row],[item 1]],[1]!DERS16_T0[[#This Row],[item 2]])</f>
        <v>3</v>
      </c>
    </row>
    <row r="13" spans="2:32" x14ac:dyDescent="0.35">
      <c r="B13" s="21" t="s">
        <v>74</v>
      </c>
      <c r="C13" s="7"/>
      <c r="D13" s="8">
        <v>44432</v>
      </c>
      <c r="E13" s="7"/>
      <c r="F13" s="7">
        <v>3</v>
      </c>
      <c r="G13" s="7">
        <v>5</v>
      </c>
      <c r="H13" s="7">
        <v>5</v>
      </c>
      <c r="I13" s="7">
        <v>4</v>
      </c>
      <c r="J13" s="7">
        <v>4</v>
      </c>
      <c r="K13" s="7">
        <v>4</v>
      </c>
      <c r="L13" s="7">
        <v>5</v>
      </c>
      <c r="M13" s="7">
        <v>3</v>
      </c>
      <c r="N13" s="7">
        <v>2</v>
      </c>
      <c r="O13" s="7">
        <v>4</v>
      </c>
      <c r="P13" s="7">
        <v>4</v>
      </c>
      <c r="Q13" s="7">
        <v>3</v>
      </c>
      <c r="R13" s="7">
        <v>4</v>
      </c>
      <c r="S13" s="7">
        <v>4</v>
      </c>
      <c r="T13" s="7">
        <v>4</v>
      </c>
      <c r="U13" s="7">
        <v>5</v>
      </c>
      <c r="V13" s="7">
        <f>SUM([1]!DERS16_T0[[#This Row],[item 9]],[1]!DERS16_T0[[#This Row],[item 10]],[1]!DERS16_T0[[#This Row],[item 13]])</f>
        <v>3</v>
      </c>
      <c r="W13" s="7">
        <f>SUM([1]!DERS16_T0[[#This Row],[item 3]],[1]!DERS16_T0[[#This Row],[item 7]],[1]!DERS16_T0[[#This Row],[item 15]])</f>
        <v>15</v>
      </c>
      <c r="X13" s="7">
        <f>SUM([1]!DERS16_T0[[#This Row],[item 4]],[1]!DERS16_T0[[#This Row],[item 8]],[1]!DERS16_T0[[#This Row],[item 11]])</f>
        <v>11</v>
      </c>
      <c r="Y13" s="7">
        <f>SUM([1]!DERS16_T0[[#This Row],[item 5]],[1]!DERS16_T0[[#This Row],[item 6]],[1]!DERS16_T0[[#This Row],[item 12]],[1]!DERS16_T0[[#This Row],[item 14]],[1]!DERS16_T0[[#This Row],[item 16]])</f>
        <v>23</v>
      </c>
      <c r="Z13" s="7">
        <f>SUM([1]!DERS16_T0[[#This Row],[item 1]],[1]!DERS16_T0[[#This Row],[item 2]])</f>
        <v>4</v>
      </c>
      <c r="AA13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56</v>
      </c>
      <c r="AB13" s="10">
        <f>MEDIAN([1]!DERS16_T0[[#This Row],[item 9]],[1]!DERS16_T0[[#This Row],[item 10]],[1]!DERS16_T0[[#This Row],[item 13]])</f>
        <v>1</v>
      </c>
      <c r="AC13" s="10">
        <f>MEDIAN([1]!DERS16_T0[[#This Row],[item 3]],[1]!DERS16_T0[[#This Row],[item 7]],[1]!DERS16_T0[[#This Row],[item 15]])</f>
        <v>5</v>
      </c>
      <c r="AD13" s="10">
        <f>MEDIAN([1]!DERS16_T0[[#This Row],[item 4]],[1]!DERS16_T0[[#This Row],[item 8]],[1]!DERS16_T0[[#This Row],[item 11]])</f>
        <v>4</v>
      </c>
      <c r="AE13" s="10">
        <f>MEDIAN([1]!DERS16_T0[[#This Row],[item 5]],[1]!DERS16_T0[[#This Row],[item 6]],[1]!DERS16_T0[[#This Row],[item 12]],[1]!DERS16_T0[[#This Row],[item 14]],[1]!DERS16_T0[[#This Row],[item 16]])</f>
        <v>5</v>
      </c>
      <c r="AF13" s="23">
        <f>MEDIAN([1]!DERS16_T0[[#This Row],[item 1]],[1]!DERS16_T0[[#This Row],[item 2]])</f>
        <v>2</v>
      </c>
    </row>
    <row r="14" spans="2:32" x14ac:dyDescent="0.35">
      <c r="B14" s="20" t="s">
        <v>75</v>
      </c>
      <c r="C14" s="11"/>
      <c r="D14" s="12">
        <v>44382</v>
      </c>
      <c r="E14" s="11"/>
      <c r="F14" s="11">
        <v>2</v>
      </c>
      <c r="G14" s="11">
        <v>2</v>
      </c>
      <c r="H14" s="11">
        <v>3</v>
      </c>
      <c r="I14" s="11">
        <v>2</v>
      </c>
      <c r="J14" s="11">
        <v>2</v>
      </c>
      <c r="K14" s="11">
        <v>1</v>
      </c>
      <c r="L14" s="11">
        <v>4</v>
      </c>
      <c r="M14" s="11">
        <v>2</v>
      </c>
      <c r="N14" s="11">
        <v>1</v>
      </c>
      <c r="O14" s="11">
        <v>4</v>
      </c>
      <c r="P14" s="11">
        <v>4</v>
      </c>
      <c r="Q14" s="11">
        <v>1</v>
      </c>
      <c r="R14" s="11">
        <v>4</v>
      </c>
      <c r="S14" s="11">
        <v>4</v>
      </c>
      <c r="T14" s="11">
        <v>4</v>
      </c>
      <c r="U14" s="11">
        <v>4</v>
      </c>
      <c r="V14" s="11">
        <f>SUM([1]!DERS16_T0[[#This Row],[item 9]],[1]!DERS16_T0[[#This Row],[item 10]],[1]!DERS16_T0[[#This Row],[item 13]])</f>
        <v>6</v>
      </c>
      <c r="W14" s="11">
        <f>SUM([1]!DERS16_T0[[#This Row],[item 3]],[1]!DERS16_T0[[#This Row],[item 7]],[1]!DERS16_T0[[#This Row],[item 15]])</f>
        <v>7</v>
      </c>
      <c r="X14" s="11">
        <f>SUM([1]!DERS16_T0[[#This Row],[item 4]],[1]!DERS16_T0[[#This Row],[item 8]],[1]!DERS16_T0[[#This Row],[item 11]])</f>
        <v>6</v>
      </c>
      <c r="Y14" s="11">
        <f>SUM([1]!DERS16_T0[[#This Row],[item 5]],[1]!DERS16_T0[[#This Row],[item 6]],[1]!DERS16_T0[[#This Row],[item 12]],[1]!DERS16_T0[[#This Row],[item 14]],[1]!DERS16_T0[[#This Row],[item 16]])</f>
        <v>7</v>
      </c>
      <c r="Z14" s="11">
        <f>SUM([1]!DERS16_T0[[#This Row],[item 1]],[1]!DERS16_T0[[#This Row],[item 2]])</f>
        <v>4</v>
      </c>
      <c r="AA14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30</v>
      </c>
      <c r="AB14" s="14">
        <f>MEDIAN([1]!DERS16_T0[[#This Row],[item 9]],[1]!DERS16_T0[[#This Row],[item 10]],[1]!DERS16_T0[[#This Row],[item 13]])</f>
        <v>2</v>
      </c>
      <c r="AC14" s="14">
        <f>MEDIAN([1]!DERS16_T0[[#This Row],[item 3]],[1]!DERS16_T0[[#This Row],[item 7]],[1]!DERS16_T0[[#This Row],[item 15]])</f>
        <v>2</v>
      </c>
      <c r="AD14" s="14">
        <f>MEDIAN([1]!DERS16_T0[[#This Row],[item 4]],[1]!DERS16_T0[[#This Row],[item 8]],[1]!DERS16_T0[[#This Row],[item 11]])</f>
        <v>2</v>
      </c>
      <c r="AE14" s="14">
        <f>MEDIAN([1]!DERS16_T0[[#This Row],[item 5]],[1]!DERS16_T0[[#This Row],[item 6]],[1]!DERS16_T0[[#This Row],[item 12]],[1]!DERS16_T0[[#This Row],[item 14]],[1]!DERS16_T0[[#This Row],[item 16]])</f>
        <v>1</v>
      </c>
      <c r="AF14" s="22">
        <f>MEDIAN([1]!DERS16_T0[[#This Row],[item 1]],[1]!DERS16_T0[[#This Row],[item 2]])</f>
        <v>2</v>
      </c>
    </row>
    <row r="15" spans="2:32" x14ac:dyDescent="0.35">
      <c r="B15" s="21" t="s">
        <v>76</v>
      </c>
      <c r="C15" s="7"/>
      <c r="D15" s="8">
        <v>44406</v>
      </c>
      <c r="E15" s="7"/>
      <c r="F15" s="7">
        <v>2</v>
      </c>
      <c r="G15" s="7">
        <v>4</v>
      </c>
      <c r="H15" s="7">
        <v>4</v>
      </c>
      <c r="I15" s="7">
        <v>4</v>
      </c>
      <c r="J15" s="7">
        <v>4</v>
      </c>
      <c r="K15" s="7">
        <v>4</v>
      </c>
      <c r="L15" s="7">
        <v>4</v>
      </c>
      <c r="M15" s="7">
        <v>3</v>
      </c>
      <c r="N15" s="7">
        <v>5</v>
      </c>
      <c r="O15" s="7">
        <v>5</v>
      </c>
      <c r="P15" s="7">
        <v>3</v>
      </c>
      <c r="Q15" s="7">
        <v>3</v>
      </c>
      <c r="R15" s="7">
        <v>5</v>
      </c>
      <c r="S15" s="7">
        <v>5</v>
      </c>
      <c r="T15" s="7">
        <v>5</v>
      </c>
      <c r="U15" s="7">
        <v>5</v>
      </c>
      <c r="V15" s="7">
        <f>SUM([1]!DERS16_T0[[#This Row],[item 9]],[1]!DERS16_T0[[#This Row],[item 10]],[1]!DERS16_T0[[#This Row],[item 13]])</f>
        <v>10</v>
      </c>
      <c r="W15" s="7">
        <f>SUM([1]!DERS16_T0[[#This Row],[item 3]],[1]!DERS16_T0[[#This Row],[item 7]],[1]!DERS16_T0[[#This Row],[item 15]])</f>
        <v>14</v>
      </c>
      <c r="X15" s="7">
        <f>SUM([1]!DERS16_T0[[#This Row],[item 4]],[1]!DERS16_T0[[#This Row],[item 8]],[1]!DERS16_T0[[#This Row],[item 11]])</f>
        <v>11</v>
      </c>
      <c r="Y15" s="7">
        <f>SUM([1]!DERS16_T0[[#This Row],[item 5]],[1]!DERS16_T0[[#This Row],[item 6]],[1]!DERS16_T0[[#This Row],[item 12]],[1]!DERS16_T0[[#This Row],[item 14]],[1]!DERS16_T0[[#This Row],[item 16]])</f>
        <v>20</v>
      </c>
      <c r="Z15" s="7">
        <f>SUM([1]!DERS16_T0[[#This Row],[item 1]],[1]!DERS16_T0[[#This Row],[item 2]])</f>
        <v>8</v>
      </c>
      <c r="AA15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63</v>
      </c>
      <c r="AB15" s="10">
        <f>MEDIAN([1]!DERS16_T0[[#This Row],[item 9]],[1]!DERS16_T0[[#This Row],[item 10]],[1]!DERS16_T0[[#This Row],[item 13]])</f>
        <v>4</v>
      </c>
      <c r="AC15" s="10">
        <f>MEDIAN([1]!DERS16_T0[[#This Row],[item 3]],[1]!DERS16_T0[[#This Row],[item 7]],[1]!DERS16_T0[[#This Row],[item 15]])</f>
        <v>5</v>
      </c>
      <c r="AD15" s="10">
        <f>MEDIAN([1]!DERS16_T0[[#This Row],[item 4]],[1]!DERS16_T0[[#This Row],[item 8]],[1]!DERS16_T0[[#This Row],[item 11]])</f>
        <v>4</v>
      </c>
      <c r="AE15" s="10">
        <f>MEDIAN([1]!DERS16_T0[[#This Row],[item 5]],[1]!DERS16_T0[[#This Row],[item 6]],[1]!DERS16_T0[[#This Row],[item 12]],[1]!DERS16_T0[[#This Row],[item 14]],[1]!DERS16_T0[[#This Row],[item 16]])</f>
        <v>4</v>
      </c>
      <c r="AF15" s="23">
        <f>MEDIAN([1]!DERS16_T0[[#This Row],[item 1]],[1]!DERS16_T0[[#This Row],[item 2]])</f>
        <v>4</v>
      </c>
    </row>
    <row r="16" spans="2:32" x14ac:dyDescent="0.35">
      <c r="B16" s="20" t="s">
        <v>77</v>
      </c>
      <c r="C16" s="11"/>
      <c r="D16" s="12">
        <v>44406</v>
      </c>
      <c r="E16" s="11"/>
      <c r="F16" s="11">
        <v>2</v>
      </c>
      <c r="G16" s="11">
        <v>2</v>
      </c>
      <c r="H16" s="11">
        <v>2</v>
      </c>
      <c r="I16" s="11">
        <v>3</v>
      </c>
      <c r="J16" s="11">
        <v>3</v>
      </c>
      <c r="K16" s="11">
        <v>3</v>
      </c>
      <c r="L16" s="11">
        <v>4</v>
      </c>
      <c r="M16" s="11">
        <v>4</v>
      </c>
      <c r="N16" s="11">
        <v>5</v>
      </c>
      <c r="O16" s="11">
        <v>5</v>
      </c>
      <c r="P16" s="11">
        <v>4</v>
      </c>
      <c r="Q16" s="11">
        <v>4</v>
      </c>
      <c r="R16" s="11">
        <v>5</v>
      </c>
      <c r="S16" s="11">
        <v>4</v>
      </c>
      <c r="T16" s="11">
        <v>4</v>
      </c>
      <c r="U16" s="11">
        <v>4</v>
      </c>
      <c r="V16" s="11">
        <f>SUM([1]!DERS16_T0[[#This Row],[item 9]],[1]!DERS16_T0[[#This Row],[item 10]],[1]!DERS16_T0[[#This Row],[item 13]])</f>
        <v>9</v>
      </c>
      <c r="W16" s="11">
        <f>SUM([1]!DERS16_T0[[#This Row],[item 3]],[1]!DERS16_T0[[#This Row],[item 7]],[1]!DERS16_T0[[#This Row],[item 15]])</f>
        <v>11</v>
      </c>
      <c r="X16" s="11">
        <f>SUM([1]!DERS16_T0[[#This Row],[item 4]],[1]!DERS16_T0[[#This Row],[item 8]],[1]!DERS16_T0[[#This Row],[item 11]])</f>
        <v>8</v>
      </c>
      <c r="Y16" s="11">
        <f>SUM([1]!DERS16_T0[[#This Row],[item 5]],[1]!DERS16_T0[[#This Row],[item 6]],[1]!DERS16_T0[[#This Row],[item 12]],[1]!DERS16_T0[[#This Row],[item 14]],[1]!DERS16_T0[[#This Row],[item 16]])</f>
        <v>12</v>
      </c>
      <c r="Z16" s="11">
        <f>SUM([1]!DERS16_T0[[#This Row],[item 1]],[1]!DERS16_T0[[#This Row],[item 2]])</f>
        <v>4</v>
      </c>
      <c r="AA16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44</v>
      </c>
      <c r="AB16" s="14">
        <f>MEDIAN([1]!DERS16_T0[[#This Row],[item 9]],[1]!DERS16_T0[[#This Row],[item 10]],[1]!DERS16_T0[[#This Row],[item 13]])</f>
        <v>4</v>
      </c>
      <c r="AC16" s="14">
        <f>MEDIAN([1]!DERS16_T0[[#This Row],[item 3]],[1]!DERS16_T0[[#This Row],[item 7]],[1]!DERS16_T0[[#This Row],[item 15]])</f>
        <v>4</v>
      </c>
      <c r="AD16" s="14">
        <f>MEDIAN([1]!DERS16_T0[[#This Row],[item 4]],[1]!DERS16_T0[[#This Row],[item 8]],[1]!DERS16_T0[[#This Row],[item 11]])</f>
        <v>2</v>
      </c>
      <c r="AE16" s="14">
        <f>MEDIAN([1]!DERS16_T0[[#This Row],[item 5]],[1]!DERS16_T0[[#This Row],[item 6]],[1]!DERS16_T0[[#This Row],[item 12]],[1]!DERS16_T0[[#This Row],[item 14]],[1]!DERS16_T0[[#This Row],[item 16]])</f>
        <v>2</v>
      </c>
      <c r="AF16" s="22">
        <f>MEDIAN([1]!DERS16_T0[[#This Row],[item 1]],[1]!DERS16_T0[[#This Row],[item 2]])</f>
        <v>2</v>
      </c>
    </row>
    <row r="17" spans="2:32" x14ac:dyDescent="0.35">
      <c r="B17" s="21" t="s">
        <v>78</v>
      </c>
      <c r="C17" s="7"/>
      <c r="D17" s="8">
        <v>44400</v>
      </c>
      <c r="E17" s="7"/>
      <c r="F17" s="7">
        <v>2</v>
      </c>
      <c r="G17" s="7">
        <v>3</v>
      </c>
      <c r="H17" s="7">
        <v>5</v>
      </c>
      <c r="I17" s="7">
        <v>3</v>
      </c>
      <c r="J17" s="7">
        <v>3</v>
      </c>
      <c r="K17" s="7">
        <v>4</v>
      </c>
      <c r="L17" s="7">
        <v>5</v>
      </c>
      <c r="M17" s="7">
        <v>2</v>
      </c>
      <c r="N17" s="7">
        <v>4</v>
      </c>
      <c r="O17" s="7">
        <v>4</v>
      </c>
      <c r="P17" s="7">
        <v>3</v>
      </c>
      <c r="Q17" s="7">
        <v>2</v>
      </c>
      <c r="R17" s="7">
        <v>3</v>
      </c>
      <c r="S17" s="7">
        <v>4</v>
      </c>
      <c r="T17" s="7">
        <v>5</v>
      </c>
      <c r="U17" s="7">
        <v>4</v>
      </c>
      <c r="V17" s="7">
        <f>SUM([1]!DERS16_T0[[#This Row],[item 9]],[1]!DERS16_T0[[#This Row],[item 10]],[1]!DERS16_T0[[#This Row],[item 13]])</f>
        <v>15</v>
      </c>
      <c r="W17" s="7">
        <f>SUM([1]!DERS16_T0[[#This Row],[item 3]],[1]!DERS16_T0[[#This Row],[item 7]],[1]!DERS16_T0[[#This Row],[item 15]])</f>
        <v>13</v>
      </c>
      <c r="X17" s="7">
        <f>SUM([1]!DERS16_T0[[#This Row],[item 4]],[1]!DERS16_T0[[#This Row],[item 8]],[1]!DERS16_T0[[#This Row],[item 11]])</f>
        <v>10</v>
      </c>
      <c r="Y17" s="7">
        <f>SUM([1]!DERS16_T0[[#This Row],[item 5]],[1]!DERS16_T0[[#This Row],[item 6]],[1]!DERS16_T0[[#This Row],[item 12]],[1]!DERS16_T0[[#This Row],[item 14]],[1]!DERS16_T0[[#This Row],[item 16]])</f>
        <v>21</v>
      </c>
      <c r="Z17" s="7">
        <f>SUM([1]!DERS16_T0[[#This Row],[item 1]],[1]!DERS16_T0[[#This Row],[item 2]])</f>
        <v>6</v>
      </c>
      <c r="AA17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65</v>
      </c>
      <c r="AB17" s="10">
        <f>MEDIAN([1]!DERS16_T0[[#This Row],[item 9]],[1]!DERS16_T0[[#This Row],[item 10]],[1]!DERS16_T0[[#This Row],[item 13]])</f>
        <v>5</v>
      </c>
      <c r="AC17" s="10">
        <f>MEDIAN([1]!DERS16_T0[[#This Row],[item 3]],[1]!DERS16_T0[[#This Row],[item 7]],[1]!DERS16_T0[[#This Row],[item 15]])</f>
        <v>4</v>
      </c>
      <c r="AD17" s="10">
        <f>MEDIAN([1]!DERS16_T0[[#This Row],[item 4]],[1]!DERS16_T0[[#This Row],[item 8]],[1]!DERS16_T0[[#This Row],[item 11]])</f>
        <v>3</v>
      </c>
      <c r="AE17" s="10">
        <f>MEDIAN([1]!DERS16_T0[[#This Row],[item 5]],[1]!DERS16_T0[[#This Row],[item 6]],[1]!DERS16_T0[[#This Row],[item 12]],[1]!DERS16_T0[[#This Row],[item 14]],[1]!DERS16_T0[[#This Row],[item 16]])</f>
        <v>4</v>
      </c>
      <c r="AF17" s="23">
        <f>MEDIAN([1]!DERS16_T0[[#This Row],[item 1]],[1]!DERS16_T0[[#This Row],[item 2]])</f>
        <v>3</v>
      </c>
    </row>
    <row r="18" spans="2:32" x14ac:dyDescent="0.35">
      <c r="B18" s="20" t="s">
        <v>79</v>
      </c>
      <c r="C18" s="11"/>
      <c r="D18" s="12">
        <v>44438</v>
      </c>
      <c r="E18" s="11"/>
      <c r="F18" s="11">
        <v>2</v>
      </c>
      <c r="G18" s="11">
        <v>4</v>
      </c>
      <c r="H18" s="11">
        <v>5</v>
      </c>
      <c r="I18" s="11">
        <v>2</v>
      </c>
      <c r="J18" s="11">
        <v>2</v>
      </c>
      <c r="K18" s="11">
        <v>4</v>
      </c>
      <c r="L18" s="11">
        <v>4</v>
      </c>
      <c r="M18" s="11">
        <v>1</v>
      </c>
      <c r="N18" s="11">
        <v>2</v>
      </c>
      <c r="O18" s="11">
        <v>3</v>
      </c>
      <c r="P18" s="11">
        <v>2</v>
      </c>
      <c r="Q18" s="11">
        <v>2</v>
      </c>
      <c r="R18" s="11">
        <v>3</v>
      </c>
      <c r="S18" s="11">
        <v>1</v>
      </c>
      <c r="T18" s="11">
        <v>4</v>
      </c>
      <c r="U18" s="11">
        <v>3</v>
      </c>
      <c r="V18" s="11">
        <f>SUM([1]!DERS16_T0[[#This Row],[item 9]],[1]!DERS16_T0[[#This Row],[item 10]],[1]!DERS16_T0[[#This Row],[item 13]])</f>
        <v>15</v>
      </c>
      <c r="W18" s="11">
        <f>SUM([1]!DERS16_T0[[#This Row],[item 3]],[1]!DERS16_T0[[#This Row],[item 7]],[1]!DERS16_T0[[#This Row],[item 15]])</f>
        <v>10</v>
      </c>
      <c r="X18" s="11">
        <f>SUM([1]!DERS16_T0[[#This Row],[item 4]],[1]!DERS16_T0[[#This Row],[item 8]],[1]!DERS16_T0[[#This Row],[item 11]])</f>
        <v>11</v>
      </c>
      <c r="Y18" s="11">
        <f>SUM([1]!DERS16_T0[[#This Row],[item 5]],[1]!DERS16_T0[[#This Row],[item 6]],[1]!DERS16_T0[[#This Row],[item 12]],[1]!DERS16_T0[[#This Row],[item 14]],[1]!DERS16_T0[[#This Row],[item 16]])</f>
        <v>18</v>
      </c>
      <c r="Z18" s="11">
        <f>SUM([1]!DERS16_T0[[#This Row],[item 1]],[1]!DERS16_T0[[#This Row],[item 2]])</f>
        <v>4</v>
      </c>
      <c r="AA18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58</v>
      </c>
      <c r="AB18" s="14">
        <f>MEDIAN([1]!DERS16_T0[[#This Row],[item 9]],[1]!DERS16_T0[[#This Row],[item 10]],[1]!DERS16_T0[[#This Row],[item 13]])</f>
        <v>5</v>
      </c>
      <c r="AC18" s="14">
        <f>MEDIAN([1]!DERS16_T0[[#This Row],[item 3]],[1]!DERS16_T0[[#This Row],[item 7]],[1]!DERS16_T0[[#This Row],[item 15]])</f>
        <v>4</v>
      </c>
      <c r="AD18" s="14">
        <f>MEDIAN([1]!DERS16_T0[[#This Row],[item 4]],[1]!DERS16_T0[[#This Row],[item 8]],[1]!DERS16_T0[[#This Row],[item 11]])</f>
        <v>4</v>
      </c>
      <c r="AE18" s="14">
        <f>MEDIAN([1]!DERS16_T0[[#This Row],[item 5]],[1]!DERS16_T0[[#This Row],[item 6]],[1]!DERS16_T0[[#This Row],[item 12]],[1]!DERS16_T0[[#This Row],[item 14]],[1]!DERS16_T0[[#This Row],[item 16]])</f>
        <v>4</v>
      </c>
      <c r="AF18" s="22">
        <f>MEDIAN([1]!DERS16_T0[[#This Row],[item 1]],[1]!DERS16_T0[[#This Row],[item 2]])</f>
        <v>2</v>
      </c>
    </row>
    <row r="19" spans="2:32" x14ac:dyDescent="0.35">
      <c r="B19" s="21" t="s">
        <v>80</v>
      </c>
      <c r="C19" s="7"/>
      <c r="D19" s="8">
        <v>44397</v>
      </c>
      <c r="E19" s="7"/>
      <c r="F19" s="7">
        <v>4</v>
      </c>
      <c r="G19" s="7">
        <v>4</v>
      </c>
      <c r="H19" s="7">
        <v>4</v>
      </c>
      <c r="I19" s="7">
        <v>2</v>
      </c>
      <c r="J19" s="7">
        <v>2</v>
      </c>
      <c r="K19" s="7">
        <v>2</v>
      </c>
      <c r="L19" s="7">
        <v>3</v>
      </c>
      <c r="M19" s="7">
        <v>2</v>
      </c>
      <c r="N19" s="7">
        <v>5</v>
      </c>
      <c r="O19" s="7">
        <v>4</v>
      </c>
      <c r="P19" s="7">
        <v>2</v>
      </c>
      <c r="Q19" s="7">
        <v>2</v>
      </c>
      <c r="R19" s="7">
        <v>5</v>
      </c>
      <c r="S19" s="7">
        <v>5</v>
      </c>
      <c r="T19" s="7">
        <v>5</v>
      </c>
      <c r="U19" s="7">
        <v>5</v>
      </c>
      <c r="V19" s="7">
        <f>SUM([1]!DERS16_T0[[#This Row],[item 9]],[1]!DERS16_T0[[#This Row],[item 10]],[1]!DERS16_T0[[#This Row],[item 13]])</f>
        <v>11</v>
      </c>
      <c r="W19" s="7">
        <f>SUM([1]!DERS16_T0[[#This Row],[item 3]],[1]!DERS16_T0[[#This Row],[item 7]],[1]!DERS16_T0[[#This Row],[item 15]])</f>
        <v>15</v>
      </c>
      <c r="X19" s="7">
        <f>SUM([1]!DERS16_T0[[#This Row],[item 4]],[1]!DERS16_T0[[#This Row],[item 8]],[1]!DERS16_T0[[#This Row],[item 11]])</f>
        <v>8</v>
      </c>
      <c r="Y19" s="7">
        <f>SUM([1]!DERS16_T0[[#This Row],[item 5]],[1]!DERS16_T0[[#This Row],[item 6]],[1]!DERS16_T0[[#This Row],[item 12]],[1]!DERS16_T0[[#This Row],[item 14]],[1]!DERS16_T0[[#This Row],[item 16]])</f>
        <v>17</v>
      </c>
      <c r="Z19" s="7">
        <f>SUM([1]!DERS16_T0[[#This Row],[item 1]],[1]!DERS16_T0[[#This Row],[item 2]])</f>
        <v>5</v>
      </c>
      <c r="AA19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56</v>
      </c>
      <c r="AB19" s="10">
        <f>MEDIAN([1]!DERS16_T0[[#This Row],[item 9]],[1]!DERS16_T0[[#This Row],[item 10]],[1]!DERS16_T0[[#This Row],[item 13]])</f>
        <v>4</v>
      </c>
      <c r="AC19" s="10">
        <f>MEDIAN([1]!DERS16_T0[[#This Row],[item 3]],[1]!DERS16_T0[[#This Row],[item 7]],[1]!DERS16_T0[[#This Row],[item 15]])</f>
        <v>5</v>
      </c>
      <c r="AD19" s="10">
        <f>MEDIAN([1]!DERS16_T0[[#This Row],[item 4]],[1]!DERS16_T0[[#This Row],[item 8]],[1]!DERS16_T0[[#This Row],[item 11]])</f>
        <v>3</v>
      </c>
      <c r="AE19" s="10">
        <f>MEDIAN([1]!DERS16_T0[[#This Row],[item 5]],[1]!DERS16_T0[[#This Row],[item 6]],[1]!DERS16_T0[[#This Row],[item 12]],[1]!DERS16_T0[[#This Row],[item 14]],[1]!DERS16_T0[[#This Row],[item 16]])</f>
        <v>4</v>
      </c>
      <c r="AF19" s="23">
        <f>MEDIAN([1]!DERS16_T0[[#This Row],[item 1]],[1]!DERS16_T0[[#This Row],[item 2]])</f>
        <v>2.5</v>
      </c>
    </row>
    <row r="20" spans="2:32" x14ac:dyDescent="0.35">
      <c r="B20" s="20" t="s">
        <v>81</v>
      </c>
      <c r="C20" s="11"/>
      <c r="D20" s="12">
        <v>44412</v>
      </c>
      <c r="E20" s="11"/>
      <c r="F20" s="11">
        <v>3</v>
      </c>
      <c r="G20" s="11">
        <v>3</v>
      </c>
      <c r="H20" s="11">
        <v>4</v>
      </c>
      <c r="I20" s="11">
        <v>4</v>
      </c>
      <c r="J20" s="11">
        <v>3</v>
      </c>
      <c r="K20" s="11">
        <v>2</v>
      </c>
      <c r="L20" s="11">
        <v>4</v>
      </c>
      <c r="M20" s="11">
        <v>3</v>
      </c>
      <c r="N20" s="11">
        <v>2</v>
      </c>
      <c r="O20" s="11">
        <v>4</v>
      </c>
      <c r="P20" s="11">
        <v>2</v>
      </c>
      <c r="Q20" s="11">
        <v>4</v>
      </c>
      <c r="R20" s="11">
        <v>2</v>
      </c>
      <c r="S20" s="11">
        <v>2</v>
      </c>
      <c r="T20" s="11">
        <v>4</v>
      </c>
      <c r="U20" s="11">
        <v>1</v>
      </c>
      <c r="V20" s="11">
        <f>SUM([1]!DERS16_T0[[#This Row],[item 9]],[1]!DERS16_T0[[#This Row],[item 10]],[1]!DERS16_T0[[#This Row],[item 13]])</f>
        <v>8</v>
      </c>
      <c r="W20" s="11">
        <f>SUM([1]!DERS16_T0[[#This Row],[item 3]],[1]!DERS16_T0[[#This Row],[item 7]],[1]!DERS16_T0[[#This Row],[item 15]])</f>
        <v>13</v>
      </c>
      <c r="X20" s="11">
        <f>SUM([1]!DERS16_T0[[#This Row],[item 4]],[1]!DERS16_T0[[#This Row],[item 8]],[1]!DERS16_T0[[#This Row],[item 11]])</f>
        <v>5</v>
      </c>
      <c r="Y20" s="11">
        <f>SUM([1]!DERS16_T0[[#This Row],[item 5]],[1]!DERS16_T0[[#This Row],[item 6]],[1]!DERS16_T0[[#This Row],[item 12]],[1]!DERS16_T0[[#This Row],[item 14]],[1]!DERS16_T0[[#This Row],[item 16]])</f>
        <v>12</v>
      </c>
      <c r="Z20" s="11">
        <f>SUM([1]!DERS16_T0[[#This Row],[item 1]],[1]!DERS16_T0[[#This Row],[item 2]])</f>
        <v>6</v>
      </c>
      <c r="AA20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44</v>
      </c>
      <c r="AB20" s="14">
        <f>MEDIAN([1]!DERS16_T0[[#This Row],[item 9]],[1]!DERS16_T0[[#This Row],[item 10]],[1]!DERS16_T0[[#This Row],[item 13]])</f>
        <v>3</v>
      </c>
      <c r="AC20" s="14">
        <f>MEDIAN([1]!DERS16_T0[[#This Row],[item 3]],[1]!DERS16_T0[[#This Row],[item 7]],[1]!DERS16_T0[[#This Row],[item 15]])</f>
        <v>4</v>
      </c>
      <c r="AD20" s="14">
        <f>MEDIAN([1]!DERS16_T0[[#This Row],[item 4]],[1]!DERS16_T0[[#This Row],[item 8]],[1]!DERS16_T0[[#This Row],[item 11]])</f>
        <v>2</v>
      </c>
      <c r="AE20" s="14">
        <f>MEDIAN([1]!DERS16_T0[[#This Row],[item 5]],[1]!DERS16_T0[[#This Row],[item 6]],[1]!DERS16_T0[[#This Row],[item 12]],[1]!DERS16_T0[[#This Row],[item 14]],[1]!DERS16_T0[[#This Row],[item 16]])</f>
        <v>2</v>
      </c>
      <c r="AF20" s="22">
        <f>MEDIAN([1]!DERS16_T0[[#This Row],[item 1]],[1]!DERS16_T0[[#This Row],[item 2]])</f>
        <v>3</v>
      </c>
    </row>
    <row r="21" spans="2:32" x14ac:dyDescent="0.35">
      <c r="B21" s="21" t="s">
        <v>82</v>
      </c>
      <c r="C21" s="7"/>
      <c r="D21" s="8">
        <v>44430</v>
      </c>
      <c r="E21" s="7"/>
      <c r="F21" s="7">
        <v>2</v>
      </c>
      <c r="G21" s="7">
        <v>2</v>
      </c>
      <c r="H21" s="7">
        <v>3</v>
      </c>
      <c r="I21" s="7">
        <v>2</v>
      </c>
      <c r="J21" s="7">
        <v>2</v>
      </c>
      <c r="K21" s="7">
        <v>2</v>
      </c>
      <c r="L21" s="7">
        <v>2</v>
      </c>
      <c r="M21" s="7">
        <v>2</v>
      </c>
      <c r="N21" s="7">
        <v>2</v>
      </c>
      <c r="O21" s="7">
        <v>2</v>
      </c>
      <c r="P21" s="7">
        <v>3</v>
      </c>
      <c r="Q21" s="7">
        <v>3</v>
      </c>
      <c r="R21" s="7">
        <v>2</v>
      </c>
      <c r="S21" s="7">
        <v>2</v>
      </c>
      <c r="T21" s="7">
        <v>2</v>
      </c>
      <c r="U21" s="7">
        <v>2</v>
      </c>
      <c r="V21" s="7">
        <f>SUM([1]!DERS16_T0[[#This Row],[item 9]],[1]!DERS16_T0[[#This Row],[item 10]],[1]!DERS16_T0[[#This Row],[item 13]])</f>
        <v>14</v>
      </c>
      <c r="W21" s="7">
        <f>SUM([1]!DERS16_T0[[#This Row],[item 3]],[1]!DERS16_T0[[#This Row],[item 7]],[1]!DERS16_T0[[#This Row],[item 15]])</f>
        <v>12</v>
      </c>
      <c r="X21" s="7">
        <f>SUM([1]!DERS16_T0[[#This Row],[item 4]],[1]!DERS16_T0[[#This Row],[item 8]],[1]!DERS16_T0[[#This Row],[item 11]])</f>
        <v>6</v>
      </c>
      <c r="Y21" s="7">
        <f>SUM([1]!DERS16_T0[[#This Row],[item 5]],[1]!DERS16_T0[[#This Row],[item 6]],[1]!DERS16_T0[[#This Row],[item 12]],[1]!DERS16_T0[[#This Row],[item 14]],[1]!DERS16_T0[[#This Row],[item 16]])</f>
        <v>16</v>
      </c>
      <c r="Z21" s="7">
        <f>SUM([1]!DERS16_T0[[#This Row],[item 1]],[1]!DERS16_T0[[#This Row],[item 2]])</f>
        <v>8</v>
      </c>
      <c r="AA21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56</v>
      </c>
      <c r="AB21" s="10">
        <f>MEDIAN([1]!DERS16_T0[[#This Row],[item 9]],[1]!DERS16_T0[[#This Row],[item 10]],[1]!DERS16_T0[[#This Row],[item 13]])</f>
        <v>5</v>
      </c>
      <c r="AC21" s="10">
        <f>MEDIAN([1]!DERS16_T0[[#This Row],[item 3]],[1]!DERS16_T0[[#This Row],[item 7]],[1]!DERS16_T0[[#This Row],[item 15]])</f>
        <v>4</v>
      </c>
      <c r="AD21" s="10">
        <f>MEDIAN([1]!DERS16_T0[[#This Row],[item 4]],[1]!DERS16_T0[[#This Row],[item 8]],[1]!DERS16_T0[[#This Row],[item 11]])</f>
        <v>2</v>
      </c>
      <c r="AE21" s="10">
        <f>MEDIAN([1]!DERS16_T0[[#This Row],[item 5]],[1]!DERS16_T0[[#This Row],[item 6]],[1]!DERS16_T0[[#This Row],[item 12]],[1]!DERS16_T0[[#This Row],[item 14]],[1]!DERS16_T0[[#This Row],[item 16]])</f>
        <v>2</v>
      </c>
      <c r="AF21" s="23">
        <f>MEDIAN([1]!DERS16_T0[[#This Row],[item 1]],[1]!DERS16_T0[[#This Row],[item 2]])</f>
        <v>4</v>
      </c>
    </row>
    <row r="22" spans="2:32" x14ac:dyDescent="0.35">
      <c r="B22" s="20" t="s">
        <v>83</v>
      </c>
      <c r="C22" s="11"/>
      <c r="D22" s="12">
        <v>44383</v>
      </c>
      <c r="E22" s="11"/>
      <c r="F22" s="11">
        <v>5</v>
      </c>
      <c r="G22" s="11">
        <v>5</v>
      </c>
      <c r="H22" s="11">
        <v>4</v>
      </c>
      <c r="I22" s="11">
        <v>1</v>
      </c>
      <c r="J22" s="11">
        <v>1</v>
      </c>
      <c r="K22" s="11">
        <v>4</v>
      </c>
      <c r="L22" s="11">
        <v>4</v>
      </c>
      <c r="M22" s="11">
        <v>1</v>
      </c>
      <c r="N22" s="11">
        <v>4</v>
      </c>
      <c r="O22" s="11">
        <v>3</v>
      </c>
      <c r="P22" s="11">
        <v>1</v>
      </c>
      <c r="Q22" s="11">
        <v>3</v>
      </c>
      <c r="R22" s="11">
        <v>4</v>
      </c>
      <c r="S22" s="11">
        <v>3</v>
      </c>
      <c r="T22" s="11">
        <v>4</v>
      </c>
      <c r="U22" s="11">
        <v>3</v>
      </c>
      <c r="V22" s="11">
        <f>SUM([1]!DERS16_T0[[#This Row],[item 9]],[1]!DERS16_T0[[#This Row],[item 10]],[1]!DERS16_T0[[#This Row],[item 13]])</f>
        <v>8</v>
      </c>
      <c r="W22" s="11">
        <f>SUM([1]!DERS16_T0[[#This Row],[item 3]],[1]!DERS16_T0[[#This Row],[item 7]],[1]!DERS16_T0[[#This Row],[item 15]])</f>
        <v>12</v>
      </c>
      <c r="X22" s="11">
        <f>SUM([1]!DERS16_T0[[#This Row],[item 4]],[1]!DERS16_T0[[#This Row],[item 8]],[1]!DERS16_T0[[#This Row],[item 11]])</f>
        <v>9</v>
      </c>
      <c r="Y22" s="11">
        <f>SUM([1]!DERS16_T0[[#This Row],[item 5]],[1]!DERS16_T0[[#This Row],[item 6]],[1]!DERS16_T0[[#This Row],[item 12]],[1]!DERS16_T0[[#This Row],[item 14]],[1]!DERS16_T0[[#This Row],[item 16]])</f>
        <v>12</v>
      </c>
      <c r="Z22" s="11">
        <f>SUM([1]!DERS16_T0[[#This Row],[item 1]],[1]!DERS16_T0[[#This Row],[item 2]])</f>
        <v>6</v>
      </c>
      <c r="AA22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47</v>
      </c>
      <c r="AB22" s="14">
        <f>MEDIAN([1]!DERS16_T0[[#This Row],[item 9]],[1]!DERS16_T0[[#This Row],[item 10]],[1]!DERS16_T0[[#This Row],[item 13]])</f>
        <v>2</v>
      </c>
      <c r="AC22" s="14">
        <f>MEDIAN([1]!DERS16_T0[[#This Row],[item 3]],[1]!DERS16_T0[[#This Row],[item 7]],[1]!DERS16_T0[[#This Row],[item 15]])</f>
        <v>4</v>
      </c>
      <c r="AD22" s="14">
        <f>MEDIAN([1]!DERS16_T0[[#This Row],[item 4]],[1]!DERS16_T0[[#This Row],[item 8]],[1]!DERS16_T0[[#This Row],[item 11]])</f>
        <v>3</v>
      </c>
      <c r="AE22" s="14">
        <f>MEDIAN([1]!DERS16_T0[[#This Row],[item 5]],[1]!DERS16_T0[[#This Row],[item 6]],[1]!DERS16_T0[[#This Row],[item 12]],[1]!DERS16_T0[[#This Row],[item 14]],[1]!DERS16_T0[[#This Row],[item 16]])</f>
        <v>2</v>
      </c>
      <c r="AF22" s="22">
        <f>MEDIAN([1]!DERS16_T0[[#This Row],[item 1]],[1]!DERS16_T0[[#This Row],[item 2]])</f>
        <v>3</v>
      </c>
    </row>
    <row r="23" spans="2:32" x14ac:dyDescent="0.35">
      <c r="B23" s="21" t="s">
        <v>84</v>
      </c>
      <c r="C23" s="7"/>
      <c r="D23" s="8">
        <v>44380</v>
      </c>
      <c r="E23" s="7"/>
      <c r="F23" s="7">
        <v>2</v>
      </c>
      <c r="G23" s="7">
        <v>4</v>
      </c>
      <c r="H23" s="7">
        <v>5</v>
      </c>
      <c r="I23" s="7">
        <v>1</v>
      </c>
      <c r="J23" s="7">
        <v>2</v>
      </c>
      <c r="K23" s="7">
        <v>1</v>
      </c>
      <c r="L23" s="7">
        <v>5</v>
      </c>
      <c r="M23" s="7">
        <v>1</v>
      </c>
      <c r="N23" s="7">
        <v>2</v>
      </c>
      <c r="O23" s="7">
        <v>2</v>
      </c>
      <c r="P23" s="7">
        <v>4</v>
      </c>
      <c r="Q23" s="7">
        <v>2</v>
      </c>
      <c r="R23" s="7">
        <v>1</v>
      </c>
      <c r="S23" s="7">
        <v>3</v>
      </c>
      <c r="T23" s="7">
        <v>5</v>
      </c>
      <c r="U23" s="7">
        <v>2</v>
      </c>
      <c r="V23" s="7">
        <f>SUM([1]!DERS16_T0[[#This Row],[item 9]],[1]!DERS16_T0[[#This Row],[item 10]],[1]!DERS16_T0[[#This Row],[item 13]])</f>
        <v>6</v>
      </c>
      <c r="W23" s="7">
        <f>SUM([1]!DERS16_T0[[#This Row],[item 3]],[1]!DERS16_T0[[#This Row],[item 7]],[1]!DERS16_T0[[#This Row],[item 15]])</f>
        <v>7</v>
      </c>
      <c r="X23" s="7">
        <f>SUM([1]!DERS16_T0[[#This Row],[item 4]],[1]!DERS16_T0[[#This Row],[item 8]],[1]!DERS16_T0[[#This Row],[item 11]])</f>
        <v>7</v>
      </c>
      <c r="Y23" s="7">
        <f>SUM([1]!DERS16_T0[[#This Row],[item 5]],[1]!DERS16_T0[[#This Row],[item 6]],[1]!DERS16_T0[[#This Row],[item 12]],[1]!DERS16_T0[[#This Row],[item 14]],[1]!DERS16_T0[[#This Row],[item 16]])</f>
        <v>11</v>
      </c>
      <c r="Z23" s="7">
        <f>SUM([1]!DERS16_T0[[#This Row],[item 1]],[1]!DERS16_T0[[#This Row],[item 2]])</f>
        <v>4</v>
      </c>
      <c r="AA23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35</v>
      </c>
      <c r="AB23" s="10">
        <f>MEDIAN([1]!DERS16_T0[[#This Row],[item 9]],[1]!DERS16_T0[[#This Row],[item 10]],[1]!DERS16_T0[[#This Row],[item 13]])</f>
        <v>2</v>
      </c>
      <c r="AC23" s="10">
        <f>MEDIAN([1]!DERS16_T0[[#This Row],[item 3]],[1]!DERS16_T0[[#This Row],[item 7]],[1]!DERS16_T0[[#This Row],[item 15]])</f>
        <v>2</v>
      </c>
      <c r="AD23" s="10">
        <f>MEDIAN([1]!DERS16_T0[[#This Row],[item 4]],[1]!DERS16_T0[[#This Row],[item 8]],[1]!DERS16_T0[[#This Row],[item 11]])</f>
        <v>2</v>
      </c>
      <c r="AE23" s="10">
        <f>MEDIAN([1]!DERS16_T0[[#This Row],[item 5]],[1]!DERS16_T0[[#This Row],[item 6]],[1]!DERS16_T0[[#This Row],[item 12]],[1]!DERS16_T0[[#This Row],[item 14]],[1]!DERS16_T0[[#This Row],[item 16]])</f>
        <v>2</v>
      </c>
      <c r="AF23" s="23">
        <f>MEDIAN([1]!DERS16_T0[[#This Row],[item 1]],[1]!DERS16_T0[[#This Row],[item 2]])</f>
        <v>2</v>
      </c>
    </row>
    <row r="24" spans="2:32" x14ac:dyDescent="0.35">
      <c r="B24" s="20" t="s">
        <v>85</v>
      </c>
      <c r="C24" s="16"/>
      <c r="D24" s="17">
        <v>44407</v>
      </c>
      <c r="E24" s="16"/>
      <c r="F24" s="16">
        <v>2</v>
      </c>
      <c r="G24" s="16">
        <v>2</v>
      </c>
      <c r="H24" s="16">
        <v>5</v>
      </c>
      <c r="I24" s="11">
        <v>2</v>
      </c>
      <c r="J24" s="11">
        <v>2</v>
      </c>
      <c r="K24" s="11">
        <v>3</v>
      </c>
      <c r="L24" s="11">
        <v>5</v>
      </c>
      <c r="M24" s="11">
        <v>3</v>
      </c>
      <c r="N24" s="11">
        <v>5</v>
      </c>
      <c r="O24" s="11">
        <v>2</v>
      </c>
      <c r="P24" s="11">
        <v>5</v>
      </c>
      <c r="Q24" s="11">
        <v>2</v>
      </c>
      <c r="R24" s="11">
        <v>5</v>
      </c>
      <c r="S24" s="11">
        <v>4</v>
      </c>
      <c r="T24" s="11">
        <v>5</v>
      </c>
      <c r="U24" s="11">
        <v>5</v>
      </c>
      <c r="V24" s="11">
        <f>SUM([1]!DERS16_T0[[#This Row],[item 9]],[1]!DERS16_T0[[#This Row],[item 10]],[1]!DERS16_T0[[#This Row],[item 13]])</f>
        <v>11</v>
      </c>
      <c r="W24" s="11">
        <f>SUM([1]!DERS16_T0[[#This Row],[item 3]],[1]!DERS16_T0[[#This Row],[item 7]],[1]!DERS16_T0[[#This Row],[item 15]])</f>
        <v>12</v>
      </c>
      <c r="X24" s="11">
        <f>SUM([1]!DERS16_T0[[#This Row],[item 4]],[1]!DERS16_T0[[#This Row],[item 8]],[1]!DERS16_T0[[#This Row],[item 11]])</f>
        <v>3</v>
      </c>
      <c r="Y24" s="11">
        <f>SUM([1]!DERS16_T0[[#This Row],[item 5]],[1]!DERS16_T0[[#This Row],[item 6]],[1]!DERS16_T0[[#This Row],[item 12]],[1]!DERS16_T0[[#This Row],[item 14]],[1]!DERS16_T0[[#This Row],[item 16]])</f>
        <v>14</v>
      </c>
      <c r="Z24" s="11">
        <f>SUM([1]!DERS16_T0[[#This Row],[item 1]],[1]!DERS16_T0[[#This Row],[item 2]])</f>
        <v>10</v>
      </c>
      <c r="AA24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50</v>
      </c>
      <c r="AB24" s="14">
        <f>MEDIAN([1]!DERS16_T0[[#This Row],[item 9]],[1]!DERS16_T0[[#This Row],[item 10]],[1]!DERS16_T0[[#This Row],[item 13]])</f>
        <v>4</v>
      </c>
      <c r="AC24" s="14">
        <f>MEDIAN([1]!DERS16_T0[[#This Row],[item 3]],[1]!DERS16_T0[[#This Row],[item 7]],[1]!DERS16_T0[[#This Row],[item 15]])</f>
        <v>4</v>
      </c>
      <c r="AD24" s="14">
        <f>MEDIAN([1]!DERS16_T0[[#This Row],[item 4]],[1]!DERS16_T0[[#This Row],[item 8]],[1]!DERS16_T0[[#This Row],[item 11]])</f>
        <v>1</v>
      </c>
      <c r="AE24" s="14">
        <f>MEDIAN([1]!DERS16_T0[[#This Row],[item 5]],[1]!DERS16_T0[[#This Row],[item 6]],[1]!DERS16_T0[[#This Row],[item 12]],[1]!DERS16_T0[[#This Row],[item 14]],[1]!DERS16_T0[[#This Row],[item 16]])</f>
        <v>3</v>
      </c>
      <c r="AF24" s="22">
        <f>MEDIAN([1]!DERS16_T0[[#This Row],[item 1]],[1]!DERS16_T0[[#This Row],[item 2]])</f>
        <v>5</v>
      </c>
    </row>
    <row r="25" spans="2:32" x14ac:dyDescent="0.35">
      <c r="B25" s="21" t="s">
        <v>86</v>
      </c>
      <c r="C25" s="18"/>
      <c r="D25" s="19">
        <v>44399</v>
      </c>
      <c r="E25" s="18"/>
      <c r="F25" s="18">
        <v>2</v>
      </c>
      <c r="G25" s="18">
        <v>4</v>
      </c>
      <c r="H25" s="18">
        <v>5</v>
      </c>
      <c r="I25" s="7">
        <v>2</v>
      </c>
      <c r="J25" s="7">
        <v>5</v>
      </c>
      <c r="K25" s="7">
        <v>1</v>
      </c>
      <c r="L25" s="7">
        <v>5</v>
      </c>
      <c r="M25" s="7">
        <v>4</v>
      </c>
      <c r="N25" s="7">
        <v>5</v>
      </c>
      <c r="O25" s="7">
        <v>5</v>
      </c>
      <c r="P25" s="7">
        <v>4</v>
      </c>
      <c r="Q25" s="7">
        <v>2</v>
      </c>
      <c r="R25" s="7">
        <v>5</v>
      </c>
      <c r="S25" s="7">
        <v>4</v>
      </c>
      <c r="T25" s="7">
        <v>5</v>
      </c>
      <c r="U25" s="7">
        <v>4</v>
      </c>
      <c r="V25" s="7">
        <f>SUM([1]!DERS16_T0[[#This Row],[item 9]],[1]!DERS16_T0[[#This Row],[item 10]],[1]!DERS16_T0[[#This Row],[item 13]])</f>
        <v>5</v>
      </c>
      <c r="W25" s="7">
        <f>SUM([1]!DERS16_T0[[#This Row],[item 3]],[1]!DERS16_T0[[#This Row],[item 7]],[1]!DERS16_T0[[#This Row],[item 15]])</f>
        <v>15</v>
      </c>
      <c r="X25" s="7">
        <f>SUM([1]!DERS16_T0[[#This Row],[item 4]],[1]!DERS16_T0[[#This Row],[item 8]],[1]!DERS16_T0[[#This Row],[item 11]])</f>
        <v>6</v>
      </c>
      <c r="Y25" s="7">
        <f>SUM([1]!DERS16_T0[[#This Row],[item 5]],[1]!DERS16_T0[[#This Row],[item 6]],[1]!DERS16_T0[[#This Row],[item 12]],[1]!DERS16_T0[[#This Row],[item 14]],[1]!DERS16_T0[[#This Row],[item 16]])</f>
        <v>10</v>
      </c>
      <c r="Z25" s="7">
        <f>SUM([1]!DERS16_T0[[#This Row],[item 1]],[1]!DERS16_T0[[#This Row],[item 2]])</f>
        <v>6</v>
      </c>
      <c r="AA25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42</v>
      </c>
      <c r="AB25" s="10">
        <f>MEDIAN([1]!DERS16_T0[[#This Row],[item 9]],[1]!DERS16_T0[[#This Row],[item 10]],[1]!DERS16_T0[[#This Row],[item 13]])</f>
        <v>2</v>
      </c>
      <c r="AC25" s="10">
        <f>MEDIAN([1]!DERS16_T0[[#This Row],[item 3]],[1]!DERS16_T0[[#This Row],[item 7]],[1]!DERS16_T0[[#This Row],[item 15]])</f>
        <v>5</v>
      </c>
      <c r="AD25" s="10">
        <f>MEDIAN([1]!DERS16_T0[[#This Row],[item 4]],[1]!DERS16_T0[[#This Row],[item 8]],[1]!DERS16_T0[[#This Row],[item 11]])</f>
        <v>1</v>
      </c>
      <c r="AE25" s="10">
        <f>MEDIAN([1]!DERS16_T0[[#This Row],[item 5]],[1]!DERS16_T0[[#This Row],[item 6]],[1]!DERS16_T0[[#This Row],[item 12]],[1]!DERS16_T0[[#This Row],[item 14]],[1]!DERS16_T0[[#This Row],[item 16]])</f>
        <v>2</v>
      </c>
      <c r="AF25" s="23">
        <f>MEDIAN([1]!DERS16_T0[[#This Row],[item 1]],[1]!DERS16_T0[[#This Row],[item 2]])</f>
        <v>3</v>
      </c>
    </row>
    <row r="26" spans="2:32" x14ac:dyDescent="0.35">
      <c r="B26" s="20" t="s">
        <v>87</v>
      </c>
      <c r="C26" s="16"/>
      <c r="D26" s="17">
        <v>44398</v>
      </c>
      <c r="E26" s="16"/>
      <c r="F26" s="16">
        <v>5</v>
      </c>
      <c r="G26" s="16">
        <v>3</v>
      </c>
      <c r="H26" s="16">
        <v>2</v>
      </c>
      <c r="I26" s="11">
        <v>1</v>
      </c>
      <c r="J26" s="11">
        <v>2</v>
      </c>
      <c r="K26" s="11">
        <v>1</v>
      </c>
      <c r="L26" s="11">
        <v>2</v>
      </c>
      <c r="M26" s="11">
        <v>1</v>
      </c>
      <c r="N26" s="11">
        <v>2</v>
      </c>
      <c r="O26" s="11">
        <v>2</v>
      </c>
      <c r="P26" s="11">
        <v>2</v>
      </c>
      <c r="Q26" s="11">
        <v>2</v>
      </c>
      <c r="R26" s="11">
        <v>2</v>
      </c>
      <c r="S26" s="11">
        <v>2</v>
      </c>
      <c r="T26" s="11">
        <v>1</v>
      </c>
      <c r="U26" s="11">
        <v>1</v>
      </c>
      <c r="V26" s="11">
        <f>SUM([1]!DERS16_T0[[#This Row],[item 9]],[1]!DERS16_T0[[#This Row],[item 10]],[1]!DERS16_T0[[#This Row],[item 13]])</f>
        <v>12</v>
      </c>
      <c r="W26" s="11">
        <f>SUM([1]!DERS16_T0[[#This Row],[item 3]],[1]!DERS16_T0[[#This Row],[item 7]],[1]!DERS16_T0[[#This Row],[item 15]])</f>
        <v>15</v>
      </c>
      <c r="X26" s="11">
        <f>SUM([1]!DERS16_T0[[#This Row],[item 4]],[1]!DERS16_T0[[#This Row],[item 8]],[1]!DERS16_T0[[#This Row],[item 11]])</f>
        <v>10</v>
      </c>
      <c r="Y26" s="11">
        <f>SUM([1]!DERS16_T0[[#This Row],[item 5]],[1]!DERS16_T0[[#This Row],[item 6]],[1]!DERS16_T0[[#This Row],[item 12]],[1]!DERS16_T0[[#This Row],[item 14]],[1]!DERS16_T0[[#This Row],[item 16]])</f>
        <v>16</v>
      </c>
      <c r="Z26" s="11">
        <f>SUM([1]!DERS16_T0[[#This Row],[item 1]],[1]!DERS16_T0[[#This Row],[item 2]])</f>
        <v>4</v>
      </c>
      <c r="AA26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57</v>
      </c>
      <c r="AB26" s="14">
        <f>MEDIAN([1]!DERS16_T0[[#This Row],[item 9]],[1]!DERS16_T0[[#This Row],[item 10]],[1]!DERS16_T0[[#This Row],[item 13]])</f>
        <v>5</v>
      </c>
      <c r="AC26" s="14">
        <f>MEDIAN([1]!DERS16_T0[[#This Row],[item 3]],[1]!DERS16_T0[[#This Row],[item 7]],[1]!DERS16_T0[[#This Row],[item 15]])</f>
        <v>5</v>
      </c>
      <c r="AD26" s="14">
        <f>MEDIAN([1]!DERS16_T0[[#This Row],[item 4]],[1]!DERS16_T0[[#This Row],[item 8]],[1]!DERS16_T0[[#This Row],[item 11]])</f>
        <v>3</v>
      </c>
      <c r="AE26" s="14">
        <f>MEDIAN([1]!DERS16_T0[[#This Row],[item 5]],[1]!DERS16_T0[[#This Row],[item 6]],[1]!DERS16_T0[[#This Row],[item 12]],[1]!DERS16_T0[[#This Row],[item 14]],[1]!DERS16_T0[[#This Row],[item 16]])</f>
        <v>3</v>
      </c>
      <c r="AF26" s="22">
        <f>MEDIAN([1]!DERS16_T0[[#This Row],[item 1]],[1]!DERS16_T0[[#This Row],[item 2]])</f>
        <v>2</v>
      </c>
    </row>
    <row r="27" spans="2:32" x14ac:dyDescent="0.35">
      <c r="B27" s="21" t="s">
        <v>88</v>
      </c>
      <c r="C27" s="18"/>
      <c r="D27" s="19">
        <v>44384</v>
      </c>
      <c r="E27" s="18"/>
      <c r="F27" s="18">
        <v>2</v>
      </c>
      <c r="G27" s="18">
        <v>2</v>
      </c>
      <c r="H27" s="18">
        <v>3</v>
      </c>
      <c r="I27" s="7">
        <v>4</v>
      </c>
      <c r="J27" s="7">
        <v>1</v>
      </c>
      <c r="K27" s="7">
        <v>1</v>
      </c>
      <c r="L27" s="7">
        <v>2</v>
      </c>
      <c r="M27" s="7">
        <v>5</v>
      </c>
      <c r="N27" s="7">
        <v>4</v>
      </c>
      <c r="O27" s="7">
        <v>3</v>
      </c>
      <c r="P27" s="7">
        <v>5</v>
      </c>
      <c r="Q27" s="7">
        <v>3</v>
      </c>
      <c r="R27" s="7">
        <v>4</v>
      </c>
      <c r="S27" s="7">
        <v>2</v>
      </c>
      <c r="T27" s="7">
        <v>5</v>
      </c>
      <c r="U27" s="7">
        <v>5</v>
      </c>
      <c r="V27" s="7">
        <f>SUM([1]!DERS16_T0[[#This Row],[item 9]],[1]!DERS16_T0[[#This Row],[item 10]],[1]!DERS16_T0[[#This Row],[item 13]])</f>
        <v>15</v>
      </c>
      <c r="W27" s="7">
        <f>SUM([1]!DERS16_T0[[#This Row],[item 3]],[1]!DERS16_T0[[#This Row],[item 7]],[1]!DERS16_T0[[#This Row],[item 15]])</f>
        <v>15</v>
      </c>
      <c r="X27" s="7">
        <f>SUM([1]!DERS16_T0[[#This Row],[item 4]],[1]!DERS16_T0[[#This Row],[item 8]],[1]!DERS16_T0[[#This Row],[item 11]])</f>
        <v>10</v>
      </c>
      <c r="Y27" s="7">
        <f>SUM([1]!DERS16_T0[[#This Row],[item 5]],[1]!DERS16_T0[[#This Row],[item 6]],[1]!DERS16_T0[[#This Row],[item 12]],[1]!DERS16_T0[[#This Row],[item 14]],[1]!DERS16_T0[[#This Row],[item 16]])</f>
        <v>16</v>
      </c>
      <c r="Z27" s="7">
        <f>SUM([1]!DERS16_T0[[#This Row],[item 1]],[1]!DERS16_T0[[#This Row],[item 2]])</f>
        <v>6</v>
      </c>
      <c r="AA27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62</v>
      </c>
      <c r="AB27" s="10">
        <f>MEDIAN([1]!DERS16_T0[[#This Row],[item 9]],[1]!DERS16_T0[[#This Row],[item 10]],[1]!DERS16_T0[[#This Row],[item 13]])</f>
        <v>5</v>
      </c>
      <c r="AC27" s="10">
        <f>MEDIAN([1]!DERS16_T0[[#This Row],[item 3]],[1]!DERS16_T0[[#This Row],[item 7]],[1]!DERS16_T0[[#This Row],[item 15]])</f>
        <v>5</v>
      </c>
      <c r="AD27" s="10">
        <f>MEDIAN([1]!DERS16_T0[[#This Row],[item 4]],[1]!DERS16_T0[[#This Row],[item 8]],[1]!DERS16_T0[[#This Row],[item 11]])</f>
        <v>4</v>
      </c>
      <c r="AE27" s="10">
        <f>MEDIAN([1]!DERS16_T0[[#This Row],[item 5]],[1]!DERS16_T0[[#This Row],[item 6]],[1]!DERS16_T0[[#This Row],[item 12]],[1]!DERS16_T0[[#This Row],[item 14]],[1]!DERS16_T0[[#This Row],[item 16]])</f>
        <v>4</v>
      </c>
      <c r="AF27" s="23">
        <f>MEDIAN([1]!DERS16_T0[[#This Row],[item 1]],[1]!DERS16_T0[[#This Row],[item 2]])</f>
        <v>3</v>
      </c>
    </row>
    <row r="28" spans="2:32" x14ac:dyDescent="0.35">
      <c r="B28" s="20" t="s">
        <v>89</v>
      </c>
      <c r="C28" s="16"/>
      <c r="D28" s="17">
        <v>44407</v>
      </c>
      <c r="E28" s="16"/>
      <c r="F28" s="16">
        <v>1</v>
      </c>
      <c r="G28" s="16">
        <v>1</v>
      </c>
      <c r="H28" s="16">
        <v>1</v>
      </c>
      <c r="I28" s="11">
        <v>2</v>
      </c>
      <c r="J28" s="11">
        <v>1</v>
      </c>
      <c r="K28" s="11">
        <v>1</v>
      </c>
      <c r="L28" s="11">
        <v>2</v>
      </c>
      <c r="M28" s="11">
        <v>2</v>
      </c>
      <c r="N28" s="11">
        <v>1</v>
      </c>
      <c r="O28" s="11">
        <v>1</v>
      </c>
      <c r="P28" s="11">
        <v>4</v>
      </c>
      <c r="Q28" s="11">
        <v>1</v>
      </c>
      <c r="R28" s="11">
        <v>1</v>
      </c>
      <c r="S28" s="11">
        <v>2</v>
      </c>
      <c r="T28" s="11">
        <v>4</v>
      </c>
      <c r="U28" s="11">
        <v>4</v>
      </c>
      <c r="V28" s="11">
        <f>SUM([1]!DERS16_T0[[#This Row],[item 9]],[1]!DERS16_T0[[#This Row],[item 10]],[1]!DERS16_T0[[#This Row],[item 13]])</f>
        <v>6</v>
      </c>
      <c r="W28" s="11">
        <f>SUM([1]!DERS16_T0[[#This Row],[item 3]],[1]!DERS16_T0[[#This Row],[item 7]],[1]!DERS16_T0[[#This Row],[item 15]])</f>
        <v>5</v>
      </c>
      <c r="X28" s="11">
        <f>SUM([1]!DERS16_T0[[#This Row],[item 4]],[1]!DERS16_T0[[#This Row],[item 8]],[1]!DERS16_T0[[#This Row],[item 11]])</f>
        <v>4</v>
      </c>
      <c r="Y28" s="11">
        <f>SUM([1]!DERS16_T0[[#This Row],[item 5]],[1]!DERS16_T0[[#This Row],[item 6]],[1]!DERS16_T0[[#This Row],[item 12]],[1]!DERS16_T0[[#This Row],[item 14]],[1]!DERS16_T0[[#This Row],[item 16]])</f>
        <v>8</v>
      </c>
      <c r="Z28" s="11">
        <f>SUM([1]!DERS16_T0[[#This Row],[item 1]],[1]!DERS16_T0[[#This Row],[item 2]])</f>
        <v>8</v>
      </c>
      <c r="AA28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31</v>
      </c>
      <c r="AB28" s="14">
        <f>MEDIAN([1]!DERS16_T0[[#This Row],[item 9]],[1]!DERS16_T0[[#This Row],[item 10]],[1]!DERS16_T0[[#This Row],[item 13]])</f>
        <v>2</v>
      </c>
      <c r="AC28" s="14">
        <f>MEDIAN([1]!DERS16_T0[[#This Row],[item 3]],[1]!DERS16_T0[[#This Row],[item 7]],[1]!DERS16_T0[[#This Row],[item 15]])</f>
        <v>2</v>
      </c>
      <c r="AD28" s="14">
        <f>MEDIAN([1]!DERS16_T0[[#This Row],[item 4]],[1]!DERS16_T0[[#This Row],[item 8]],[1]!DERS16_T0[[#This Row],[item 11]])</f>
        <v>1</v>
      </c>
      <c r="AE28" s="14">
        <f>MEDIAN([1]!DERS16_T0[[#This Row],[item 5]],[1]!DERS16_T0[[#This Row],[item 6]],[1]!DERS16_T0[[#This Row],[item 12]],[1]!DERS16_T0[[#This Row],[item 14]],[1]!DERS16_T0[[#This Row],[item 16]])</f>
        <v>2</v>
      </c>
      <c r="AF28" s="22">
        <f>MEDIAN([1]!DERS16_T0[[#This Row],[item 1]],[1]!DERS16_T0[[#This Row],[item 2]])</f>
        <v>4</v>
      </c>
    </row>
    <row r="29" spans="2:32" x14ac:dyDescent="0.35">
      <c r="B29" s="21" t="s">
        <v>90</v>
      </c>
      <c r="C29" s="18"/>
      <c r="D29" s="19">
        <v>44401</v>
      </c>
      <c r="E29" s="18"/>
      <c r="F29" s="18">
        <v>1</v>
      </c>
      <c r="G29" s="18">
        <v>2</v>
      </c>
      <c r="H29" s="18">
        <v>4</v>
      </c>
      <c r="I29" s="7">
        <v>5</v>
      </c>
      <c r="J29" s="7">
        <v>4</v>
      </c>
      <c r="K29" s="7">
        <v>1</v>
      </c>
      <c r="L29" s="7">
        <v>5</v>
      </c>
      <c r="M29" s="7">
        <v>5</v>
      </c>
      <c r="N29" s="7">
        <v>5</v>
      </c>
      <c r="O29" s="7">
        <v>5</v>
      </c>
      <c r="P29" s="7">
        <v>5</v>
      </c>
      <c r="Q29" s="7">
        <v>5</v>
      </c>
      <c r="R29" s="7">
        <v>5</v>
      </c>
      <c r="S29" s="7">
        <v>5</v>
      </c>
      <c r="T29" s="7">
        <v>5</v>
      </c>
      <c r="U29" s="7">
        <v>5</v>
      </c>
      <c r="V29" s="7">
        <f>SUM([1]!DERS16_T0[[#This Row],[item 9]],[1]!DERS16_T0[[#This Row],[item 10]],[1]!DERS16_T0[[#This Row],[item 13]])</f>
        <v>11</v>
      </c>
      <c r="W29" s="7">
        <f>SUM([1]!DERS16_T0[[#This Row],[item 3]],[1]!DERS16_T0[[#This Row],[item 7]],[1]!DERS16_T0[[#This Row],[item 15]])</f>
        <v>10</v>
      </c>
      <c r="X29" s="7">
        <f>SUM([1]!DERS16_T0[[#This Row],[item 4]],[1]!DERS16_T0[[#This Row],[item 8]],[1]!DERS16_T0[[#This Row],[item 11]])</f>
        <v>14</v>
      </c>
      <c r="Y29" s="7">
        <f>SUM([1]!DERS16_T0[[#This Row],[item 5]],[1]!DERS16_T0[[#This Row],[item 6]],[1]!DERS16_T0[[#This Row],[item 12]],[1]!DERS16_T0[[#This Row],[item 14]],[1]!DERS16_T0[[#This Row],[item 16]])</f>
        <v>12</v>
      </c>
      <c r="Z29" s="7">
        <f>SUM([1]!DERS16_T0[[#This Row],[item 1]],[1]!DERS16_T0[[#This Row],[item 2]])</f>
        <v>4</v>
      </c>
      <c r="AA29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51</v>
      </c>
      <c r="AB29" s="10">
        <f>MEDIAN([1]!DERS16_T0[[#This Row],[item 9]],[1]!DERS16_T0[[#This Row],[item 10]],[1]!DERS16_T0[[#This Row],[item 13]])</f>
        <v>4</v>
      </c>
      <c r="AC29" s="10">
        <f>MEDIAN([1]!DERS16_T0[[#This Row],[item 3]],[1]!DERS16_T0[[#This Row],[item 7]],[1]!DERS16_T0[[#This Row],[item 15]])</f>
        <v>3</v>
      </c>
      <c r="AD29" s="10">
        <f>MEDIAN([1]!DERS16_T0[[#This Row],[item 4]],[1]!DERS16_T0[[#This Row],[item 8]],[1]!DERS16_T0[[#This Row],[item 11]])</f>
        <v>5</v>
      </c>
      <c r="AE29" s="10">
        <f>MEDIAN([1]!DERS16_T0[[#This Row],[item 5]],[1]!DERS16_T0[[#This Row],[item 6]],[1]!DERS16_T0[[#This Row],[item 12]],[1]!DERS16_T0[[#This Row],[item 14]],[1]!DERS16_T0[[#This Row],[item 16]])</f>
        <v>2</v>
      </c>
      <c r="AF29" s="23">
        <f>MEDIAN([1]!DERS16_T0[[#This Row],[item 1]],[1]!DERS16_T0[[#This Row],[item 2]])</f>
        <v>2</v>
      </c>
    </row>
    <row r="30" spans="2:32" x14ac:dyDescent="0.35">
      <c r="B30" s="20" t="s">
        <v>91</v>
      </c>
      <c r="C30" s="16"/>
      <c r="D30" s="17">
        <v>44384</v>
      </c>
      <c r="E30" s="16"/>
      <c r="F30" s="16">
        <v>5</v>
      </c>
      <c r="G30" s="16">
        <v>2</v>
      </c>
      <c r="H30" s="16">
        <v>4</v>
      </c>
      <c r="I30" s="15"/>
      <c r="J30" s="11">
        <v>3</v>
      </c>
      <c r="K30" s="11">
        <v>1</v>
      </c>
      <c r="L30" s="11">
        <v>2</v>
      </c>
      <c r="M30" s="11">
        <v>1</v>
      </c>
      <c r="N30" s="11">
        <v>2</v>
      </c>
      <c r="O30" s="11">
        <v>2</v>
      </c>
      <c r="P30" s="11">
        <v>2</v>
      </c>
      <c r="Q30" s="11">
        <v>3</v>
      </c>
      <c r="R30" s="11">
        <v>2</v>
      </c>
      <c r="S30" s="11">
        <v>3</v>
      </c>
      <c r="T30" s="11">
        <v>3</v>
      </c>
      <c r="U30" s="11">
        <v>2</v>
      </c>
      <c r="V30" s="11">
        <f>SUM([1]!DERS16_T0[[#This Row],[item 9]],[1]!DERS16_T0[[#This Row],[item 10]],[1]!DERS16_T0[[#This Row],[item 13]])</f>
        <v>3</v>
      </c>
      <c r="W30" s="11">
        <f>SUM([1]!DERS16_T0[[#This Row],[item 3]],[1]!DERS16_T0[[#This Row],[item 7]],[1]!DERS16_T0[[#This Row],[item 15]])</f>
        <v>7</v>
      </c>
      <c r="X30" s="11">
        <f>SUM([1]!DERS16_T0[[#This Row],[item 4]],[1]!DERS16_T0[[#This Row],[item 8]],[1]!DERS16_T0[[#This Row],[item 11]])</f>
        <v>8</v>
      </c>
      <c r="Y30" s="11">
        <f>SUM([1]!DERS16_T0[[#This Row],[item 5]],[1]!DERS16_T0[[#This Row],[item 6]],[1]!DERS16_T0[[#This Row],[item 12]],[1]!DERS16_T0[[#This Row],[item 14]],[1]!DERS16_T0[[#This Row],[item 16]])</f>
        <v>9</v>
      </c>
      <c r="Z30" s="11">
        <f>SUM([1]!DERS16_T0[[#This Row],[item 1]],[1]!DERS16_T0[[#This Row],[item 2]])</f>
        <v>2</v>
      </c>
      <c r="AA30" s="13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29</v>
      </c>
      <c r="AB30" s="14">
        <f>MEDIAN([1]!DERS16_T0[[#This Row],[item 9]],[1]!DERS16_T0[[#This Row],[item 10]],[1]!DERS16_T0[[#This Row],[item 13]])</f>
        <v>1</v>
      </c>
      <c r="AC30" s="14">
        <f>MEDIAN([1]!DERS16_T0[[#This Row],[item 3]],[1]!DERS16_T0[[#This Row],[item 7]],[1]!DERS16_T0[[#This Row],[item 15]])</f>
        <v>2</v>
      </c>
      <c r="AD30" s="14">
        <f>MEDIAN([1]!DERS16_T0[[#This Row],[item 4]],[1]!DERS16_T0[[#This Row],[item 8]],[1]!DERS16_T0[[#This Row],[item 11]])</f>
        <v>2</v>
      </c>
      <c r="AE30" s="14">
        <f>MEDIAN([1]!DERS16_T0[[#This Row],[item 5]],[1]!DERS16_T0[[#This Row],[item 6]],[1]!DERS16_T0[[#This Row],[item 12]],[1]!DERS16_T0[[#This Row],[item 14]],[1]!DERS16_T0[[#This Row],[item 16]])</f>
        <v>1</v>
      </c>
      <c r="AF30" s="22">
        <f>MEDIAN([1]!DERS16_T0[[#This Row],[item 1]],[1]!DERS16_T0[[#This Row],[item 2]])</f>
        <v>1</v>
      </c>
    </row>
    <row r="31" spans="2:32" x14ac:dyDescent="0.35">
      <c r="B31" s="21" t="s">
        <v>92</v>
      </c>
      <c r="C31" s="18"/>
      <c r="D31" s="19">
        <v>44383</v>
      </c>
      <c r="E31" s="18"/>
      <c r="F31" s="18">
        <v>4</v>
      </c>
      <c r="G31" s="18">
        <v>5</v>
      </c>
      <c r="H31" s="18">
        <v>5</v>
      </c>
      <c r="I31" s="7">
        <v>5</v>
      </c>
      <c r="J31" s="7">
        <v>5</v>
      </c>
      <c r="K31" s="7">
        <v>1</v>
      </c>
      <c r="L31" s="7">
        <v>5</v>
      </c>
      <c r="M31" s="7">
        <v>4</v>
      </c>
      <c r="N31" s="7">
        <v>5</v>
      </c>
      <c r="O31" s="7">
        <v>5</v>
      </c>
      <c r="P31" s="7">
        <v>5</v>
      </c>
      <c r="Q31" s="7">
        <v>5</v>
      </c>
      <c r="R31" s="7">
        <v>5</v>
      </c>
      <c r="S31" s="7">
        <v>5</v>
      </c>
      <c r="T31" s="7">
        <v>5</v>
      </c>
      <c r="U31" s="7">
        <v>5</v>
      </c>
      <c r="V31" s="7">
        <f>SUM([1]!DERS16_T0[[#This Row],[item 9]],[1]!DERS16_T0[[#This Row],[item 10]],[1]!DERS16_T0[[#This Row],[item 13]])</f>
        <v>15</v>
      </c>
      <c r="W31" s="7">
        <f>SUM([1]!DERS16_T0[[#This Row],[item 3]],[1]!DERS16_T0[[#This Row],[item 7]],[1]!DERS16_T0[[#This Row],[item 15]])</f>
        <v>14</v>
      </c>
      <c r="X31" s="7">
        <f>SUM([1]!DERS16_T0[[#This Row],[item 4]],[1]!DERS16_T0[[#This Row],[item 8]],[1]!DERS16_T0[[#This Row],[item 11]])</f>
        <v>15</v>
      </c>
      <c r="Y31" s="7">
        <f>SUM([1]!DERS16_T0[[#This Row],[item 5]],[1]!DERS16_T0[[#This Row],[item 6]],[1]!DERS16_T0[[#This Row],[item 12]],[1]!DERS16_T0[[#This Row],[item 14]],[1]!DERS16_T0[[#This Row],[item 16]])</f>
        <v>20</v>
      </c>
      <c r="Z31" s="7">
        <f>SUM([1]!DERS16_T0[[#This Row],[item 1]],[1]!DERS16_T0[[#This Row],[item 2]])</f>
        <v>3</v>
      </c>
      <c r="AA31" s="9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67</v>
      </c>
      <c r="AB31" s="10">
        <f>MEDIAN([1]!DERS16_T0[[#This Row],[item 9]],[1]!DERS16_T0[[#This Row],[item 10]],[1]!DERS16_T0[[#This Row],[item 13]])</f>
        <v>5</v>
      </c>
      <c r="AC31" s="10">
        <f>MEDIAN([1]!DERS16_T0[[#This Row],[item 3]],[1]!DERS16_T0[[#This Row],[item 7]],[1]!DERS16_T0[[#This Row],[item 15]])</f>
        <v>5</v>
      </c>
      <c r="AD31" s="10">
        <f>MEDIAN([1]!DERS16_T0[[#This Row],[item 4]],[1]!DERS16_T0[[#This Row],[item 8]],[1]!DERS16_T0[[#This Row],[item 11]])</f>
        <v>5</v>
      </c>
      <c r="AE31" s="10">
        <f>MEDIAN([1]!DERS16_T0[[#This Row],[item 5]],[1]!DERS16_T0[[#This Row],[item 6]],[1]!DERS16_T0[[#This Row],[item 12]],[1]!DERS16_T0[[#This Row],[item 14]],[1]!DERS16_T0[[#This Row],[item 16]])</f>
        <v>5</v>
      </c>
      <c r="AF31" s="23">
        <f>MEDIAN([1]!DERS16_T0[[#This Row],[item 1]],[1]!DERS16_T0[[#This Row],[item 2]])</f>
        <v>1.5</v>
      </c>
    </row>
    <row r="32" spans="2:32" x14ac:dyDescent="0.35">
      <c r="B32" s="28" t="s">
        <v>93</v>
      </c>
      <c r="C32" s="29" t="s">
        <v>94</v>
      </c>
      <c r="D32" s="30">
        <v>44725</v>
      </c>
      <c r="E32" s="29"/>
      <c r="F32" s="29">
        <v>4</v>
      </c>
      <c r="G32" s="29">
        <v>3</v>
      </c>
      <c r="H32" s="29">
        <v>3</v>
      </c>
      <c r="I32" s="31">
        <v>1</v>
      </c>
      <c r="J32" s="31">
        <v>1</v>
      </c>
      <c r="K32" s="31">
        <v>2</v>
      </c>
      <c r="L32" s="31">
        <v>2</v>
      </c>
      <c r="M32" s="31">
        <v>1</v>
      </c>
      <c r="N32" s="31">
        <v>2</v>
      </c>
      <c r="O32" s="31">
        <v>2</v>
      </c>
      <c r="P32" s="31">
        <v>1</v>
      </c>
      <c r="Q32" s="31">
        <v>2</v>
      </c>
      <c r="R32" s="31">
        <v>3</v>
      </c>
      <c r="S32" s="31">
        <v>2</v>
      </c>
      <c r="T32" s="31">
        <v>3</v>
      </c>
      <c r="U32" s="31">
        <v>2</v>
      </c>
      <c r="V32" s="31">
        <f>SUM([1]!DERS16_T0[[#This Row],[item 9]],[1]!DERS16_T0[[#This Row],[item 10]],[1]!DERS16_T0[[#This Row],[item 13]])</f>
        <v>6</v>
      </c>
      <c r="W32" s="31">
        <f>SUM([1]!DERS16_T0[[#This Row],[item 3]],[1]!DERS16_T0[[#This Row],[item 7]],[1]!DERS16_T0[[#This Row],[item 15]])</f>
        <v>9</v>
      </c>
      <c r="X32" s="31">
        <f>SUM([1]!DERS16_T0[[#This Row],[item 4]],[1]!DERS16_T0[[#This Row],[item 8]],[1]!DERS16_T0[[#This Row],[item 11]])</f>
        <v>3</v>
      </c>
      <c r="Y32" s="31">
        <f>SUM([1]!DERS16_T0[[#This Row],[item 5]],[1]!DERS16_T0[[#This Row],[item 6]],[1]!DERS16_T0[[#This Row],[item 12]],[1]!DERS16_T0[[#This Row],[item 14]],[1]!DERS16_T0[[#This Row],[item 16]])</f>
        <v>12</v>
      </c>
      <c r="Z32" s="31">
        <f>SUM([1]!DERS16_T0[[#This Row],[item 1]],[1]!DERS16_T0[[#This Row],[item 2]])</f>
        <v>7</v>
      </c>
      <c r="AA32" s="32">
        <f>SUM([1]!DERS16_T0[[#This Row],[Score de non acceptation des réponses émotionnelles]],[1]!DERS16_T0[[#This Row],[Score de difficultés à s''engager dans des comportements orientés vers des buts]],[1]!DERS16_T0[[#This Row],[Score de difficultés de contrôle des comportements impulsifs]],[1]!DERS16_T0[[#This Row],[Score d''accès limité à des stratégies de régulation émotionnelle]],[1]!DERS16_T0[[#This Row],[Score de manque de clarté émotionnelle]])</f>
        <v>37</v>
      </c>
      <c r="AB32" s="33">
        <f>MEDIAN([1]!DERS16_T0[[#This Row],[item 9]],[1]!DERS16_T0[[#This Row],[item 10]],[1]!DERS16_T0[[#This Row],[item 13]])</f>
        <v>2</v>
      </c>
      <c r="AC32" s="33">
        <f>MEDIAN([1]!DERS16_T0[[#This Row],[item 3]],[1]!DERS16_T0[[#This Row],[item 7]],[1]!DERS16_T0[[#This Row],[item 15]])</f>
        <v>3</v>
      </c>
      <c r="AD32" s="33">
        <f>MEDIAN([1]!DERS16_T0[[#This Row],[item 4]],[1]!DERS16_T0[[#This Row],[item 8]],[1]!DERS16_T0[[#This Row],[item 11]])</f>
        <v>1.5</v>
      </c>
      <c r="AE32" s="33">
        <f>MEDIAN([1]!DERS16_T0[[#This Row],[item 5]],[1]!DERS16_T0[[#This Row],[item 6]],[1]!DERS16_T0[[#This Row],[item 12]],[1]!DERS16_T0[[#This Row],[item 14]],[1]!DERS16_T0[[#This Row],[item 16]])</f>
        <v>3</v>
      </c>
      <c r="AF32" s="34">
        <f>MEDIAN([1]!DERS16_T0[[#This Row],[item 1]],[1]!DERS16_T0[[#This Row],[item 2]])</f>
        <v>3.5</v>
      </c>
    </row>
  </sheetData>
  <dataValidations count="1">
    <dataValidation allowBlank="1" showErrorMessage="1" sqref="E6:E32" xr:uid="{2EC7E539-AE25-4878-93C1-9058E4EFFFC3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Feuil2</vt:lpstr>
      <vt:lpstr>embryon BDD</vt:lpstr>
      <vt:lpstr>PAS faire</vt:lpstr>
      <vt:lpstr>BDD 1</vt:lpstr>
      <vt:lpstr>Paramètres</vt:lpstr>
      <vt:lpstr>BDD 2</vt:lpstr>
      <vt:lpstr>Feuil8</vt:lpstr>
      <vt:lpstr>BDD pour stat</vt:lpstr>
      <vt:lpstr>DERS16</vt:lpstr>
      <vt:lpstr>BDD pour stat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</cp:lastModifiedBy>
  <dcterms:created xsi:type="dcterms:W3CDTF">2022-06-23T09:42:44Z</dcterms:created>
  <dcterms:modified xsi:type="dcterms:W3CDTF">2022-06-23T11:22:11Z</dcterms:modified>
</cp:coreProperties>
</file>